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gnes/Documents/ARBOCAL/5-VENTES-et-PRESTAS/1-PRODUITS/BDC/"/>
    </mc:Choice>
  </mc:AlternateContent>
  <xr:revisionPtr revIDLastSave="0" documentId="13_ncr:1_{4594CC5C-38B9-2D4B-8BD3-B7A3F654B47F}" xr6:coauthVersionLast="47" xr6:coauthVersionMax="47" xr10:uidLastSave="{00000000-0000-0000-0000-000000000000}"/>
  <bookViews>
    <workbookView xWindow="1020" yWindow="0" windowWidth="25880" windowHeight="18000" tabRatio="422" xr2:uid="{00000000-000D-0000-FFFF-FFFF00000000}"/>
  </bookViews>
  <sheets>
    <sheet name="Feuil1" sheetId="1" r:id="rId1"/>
  </sheets>
  <definedNames>
    <definedName name="_xlnm.Print_Titles" localSheetId="0">Feuil1!$9:$9</definedName>
    <definedName name="_xlnm.Print_Area" localSheetId="0">Feuil1!$A$1:$S$136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1" i="1" l="1"/>
  <c r="K21" i="1"/>
  <c r="M21" i="1"/>
  <c r="N21" i="1"/>
  <c r="O21" i="1"/>
  <c r="Q21" i="1"/>
  <c r="S21" i="1" s="1"/>
  <c r="Q28" i="1"/>
  <c r="T28" i="1" s="1"/>
  <c r="O28" i="1"/>
  <c r="N28" i="1"/>
  <c r="M28" i="1"/>
  <c r="K28" i="1"/>
  <c r="I28" i="1"/>
  <c r="Q29" i="1"/>
  <c r="T29" i="1" s="1"/>
  <c r="Q31" i="1"/>
  <c r="T31" i="1" s="1"/>
  <c r="Q103" i="1"/>
  <c r="S103" i="1" s="1"/>
  <c r="Q43" i="1"/>
  <c r="T43" i="1" s="1"/>
  <c r="O43" i="1"/>
  <c r="N43" i="1"/>
  <c r="M43" i="1"/>
  <c r="K43" i="1"/>
  <c r="I43" i="1"/>
  <c r="O57" i="1"/>
  <c r="M57" i="1"/>
  <c r="I57" i="1"/>
  <c r="K57" i="1"/>
  <c r="N57" i="1"/>
  <c r="Q57" i="1"/>
  <c r="S57" i="1" s="1"/>
  <c r="Q33" i="1"/>
  <c r="T33" i="1" s="1"/>
  <c r="Q34" i="1"/>
  <c r="S34" i="1" s="1"/>
  <c r="Q35" i="1"/>
  <c r="S35" i="1" s="1"/>
  <c r="Q36" i="1"/>
  <c r="T36" i="1" s="1"/>
  <c r="O33" i="1"/>
  <c r="O34" i="1"/>
  <c r="O35" i="1"/>
  <c r="O36" i="1"/>
  <c r="N33" i="1"/>
  <c r="N34" i="1"/>
  <c r="N35" i="1"/>
  <c r="N36" i="1"/>
  <c r="K33" i="1"/>
  <c r="K34" i="1"/>
  <c r="K35" i="1"/>
  <c r="K36" i="1"/>
  <c r="M36" i="1"/>
  <c r="M33" i="1"/>
  <c r="I36" i="1"/>
  <c r="I33" i="1"/>
  <c r="N11" i="1"/>
  <c r="Q90" i="1"/>
  <c r="T90" i="1" s="1"/>
  <c r="Q105" i="1"/>
  <c r="T105" i="1" s="1"/>
  <c r="Q83" i="1"/>
  <c r="T83" i="1" s="1"/>
  <c r="Q69" i="1"/>
  <c r="T69" i="1" s="1"/>
  <c r="Q56" i="1"/>
  <c r="T56" i="1" s="1"/>
  <c r="Q42" i="1"/>
  <c r="T42" i="1" s="1"/>
  <c r="Q24" i="1"/>
  <c r="T24" i="1" s="1"/>
  <c r="Q19" i="1"/>
  <c r="S19" i="1" s="1"/>
  <c r="Q23" i="1"/>
  <c r="T23" i="1" s="1"/>
  <c r="O23" i="1"/>
  <c r="N23" i="1"/>
  <c r="M23" i="1"/>
  <c r="K23" i="1"/>
  <c r="I23" i="1"/>
  <c r="O105" i="1"/>
  <c r="N105" i="1"/>
  <c r="M105" i="1"/>
  <c r="K105" i="1"/>
  <c r="I105" i="1"/>
  <c r="Q104" i="1"/>
  <c r="T104" i="1" s="1"/>
  <c r="O104" i="1"/>
  <c r="N104" i="1"/>
  <c r="M104" i="1"/>
  <c r="K104" i="1"/>
  <c r="I104" i="1"/>
  <c r="Q98" i="1"/>
  <c r="S98" i="1" s="1"/>
  <c r="O98" i="1"/>
  <c r="N98" i="1"/>
  <c r="M98" i="1"/>
  <c r="K98" i="1"/>
  <c r="I98" i="1"/>
  <c r="Q96" i="1"/>
  <c r="S96" i="1" s="1"/>
  <c r="O96" i="1"/>
  <c r="N96" i="1"/>
  <c r="M96" i="1"/>
  <c r="K96" i="1"/>
  <c r="I96" i="1"/>
  <c r="N40" i="1"/>
  <c r="Q81" i="1"/>
  <c r="S81" i="1" s="1"/>
  <c r="O81" i="1"/>
  <c r="N81" i="1"/>
  <c r="M81" i="1"/>
  <c r="K81" i="1"/>
  <c r="I81" i="1"/>
  <c r="I88" i="1"/>
  <c r="K88" i="1"/>
  <c r="M88" i="1"/>
  <c r="N88" i="1"/>
  <c r="O88" i="1"/>
  <c r="Q88" i="1"/>
  <c r="T88" i="1" s="1"/>
  <c r="I89" i="1"/>
  <c r="K89" i="1"/>
  <c r="M89" i="1"/>
  <c r="N89" i="1"/>
  <c r="O89" i="1"/>
  <c r="Q89" i="1"/>
  <c r="T89" i="1" s="1"/>
  <c r="I87" i="1"/>
  <c r="K87" i="1"/>
  <c r="M87" i="1"/>
  <c r="N87" i="1"/>
  <c r="O87" i="1"/>
  <c r="Q87" i="1"/>
  <c r="T87" i="1" s="1"/>
  <c r="Q11" i="1"/>
  <c r="T11" i="1" s="1"/>
  <c r="Q107" i="1"/>
  <c r="T107" i="1" s="1"/>
  <c r="O107" i="1"/>
  <c r="N107" i="1"/>
  <c r="M107" i="1"/>
  <c r="K107" i="1"/>
  <c r="I107" i="1"/>
  <c r="Q59" i="1"/>
  <c r="T59" i="1" s="1"/>
  <c r="O59" i="1"/>
  <c r="N59" i="1"/>
  <c r="M59" i="1"/>
  <c r="K59" i="1"/>
  <c r="I59" i="1"/>
  <c r="Q70" i="1"/>
  <c r="T70" i="1" s="1"/>
  <c r="O70" i="1"/>
  <c r="N70" i="1"/>
  <c r="M70" i="1"/>
  <c r="K70" i="1"/>
  <c r="I70" i="1"/>
  <c r="Q78" i="1"/>
  <c r="T78" i="1" s="1"/>
  <c r="O78" i="1"/>
  <c r="N78" i="1"/>
  <c r="M78" i="1"/>
  <c r="K78" i="1"/>
  <c r="I78" i="1"/>
  <c r="M12" i="1"/>
  <c r="J113" i="1"/>
  <c r="M54" i="1"/>
  <c r="M64" i="1"/>
  <c r="M62" i="1"/>
  <c r="M95" i="1"/>
  <c r="M73" i="1"/>
  <c r="M99" i="1"/>
  <c r="M97" i="1"/>
  <c r="M37" i="1"/>
  <c r="M39" i="1"/>
  <c r="M44" i="1"/>
  <c r="M45" i="1"/>
  <c r="M46" i="1"/>
  <c r="M47" i="1"/>
  <c r="M48" i="1"/>
  <c r="M49" i="1"/>
  <c r="M50" i="1"/>
  <c r="M51" i="1"/>
  <c r="M52" i="1"/>
  <c r="M53" i="1"/>
  <c r="M58" i="1"/>
  <c r="M60" i="1"/>
  <c r="M63" i="1"/>
  <c r="M61" i="1"/>
  <c r="M69" i="1"/>
  <c r="M71" i="1"/>
  <c r="M72" i="1"/>
  <c r="M74" i="1"/>
  <c r="M75" i="1"/>
  <c r="M77" i="1"/>
  <c r="M79" i="1"/>
  <c r="M80" i="1"/>
  <c r="M82" i="1"/>
  <c r="M83" i="1"/>
  <c r="M85" i="1"/>
  <c r="M86" i="1"/>
  <c r="M84" i="1"/>
  <c r="M90" i="1"/>
  <c r="M91" i="1"/>
  <c r="M92" i="1"/>
  <c r="M93" i="1"/>
  <c r="M94" i="1"/>
  <c r="M106" i="1"/>
  <c r="M108" i="1"/>
  <c r="M109" i="1"/>
  <c r="M103" i="1"/>
  <c r="M76" i="1"/>
  <c r="M68" i="1"/>
  <c r="M56" i="1"/>
  <c r="M42" i="1"/>
  <c r="M31" i="1"/>
  <c r="M24" i="1"/>
  <c r="M25" i="1"/>
  <c r="M26" i="1"/>
  <c r="M27" i="1"/>
  <c r="M29" i="1"/>
  <c r="M40" i="1"/>
  <c r="M11" i="1"/>
  <c r="M13" i="1"/>
  <c r="M15" i="1"/>
  <c r="M16" i="1"/>
  <c r="M18" i="1"/>
  <c r="M19" i="1"/>
  <c r="J110" i="1"/>
  <c r="O116" i="1" s="1"/>
  <c r="I39" i="1"/>
  <c r="Q38" i="1"/>
  <c r="S38" i="1" s="1"/>
  <c r="O38" i="1"/>
  <c r="N38" i="1"/>
  <c r="M38" i="1"/>
  <c r="K38" i="1"/>
  <c r="I38" i="1"/>
  <c r="H95" i="1"/>
  <c r="Q95" i="1" s="1"/>
  <c r="Q71" i="1"/>
  <c r="S71" i="1" s="1"/>
  <c r="O71" i="1"/>
  <c r="N71" i="1"/>
  <c r="K71" i="1"/>
  <c r="I71" i="1"/>
  <c r="Q93" i="1"/>
  <c r="T93" i="1" s="1"/>
  <c r="O93" i="1"/>
  <c r="N93" i="1"/>
  <c r="K93" i="1"/>
  <c r="I93" i="1"/>
  <c r="Q91" i="1"/>
  <c r="T91" i="1" s="1"/>
  <c r="O91" i="1"/>
  <c r="N91" i="1"/>
  <c r="K91" i="1"/>
  <c r="I91" i="1"/>
  <c r="Q92" i="1"/>
  <c r="T92" i="1" s="1"/>
  <c r="O92" i="1"/>
  <c r="N92" i="1"/>
  <c r="K92" i="1"/>
  <c r="I92" i="1"/>
  <c r="Q22" i="1"/>
  <c r="T22" i="1" s="1"/>
  <c r="Q25" i="1"/>
  <c r="T25" i="1" s="1"/>
  <c r="Q26" i="1"/>
  <c r="T26" i="1" s="1"/>
  <c r="Q27" i="1"/>
  <c r="T27" i="1" s="1"/>
  <c r="K103" i="1"/>
  <c r="Q106" i="1"/>
  <c r="T106" i="1" s="1"/>
  <c r="Q108" i="1"/>
  <c r="T108" i="1" s="1"/>
  <c r="Q109" i="1"/>
  <c r="T109" i="1" s="1"/>
  <c r="N82" i="1"/>
  <c r="O82" i="1"/>
  <c r="N83" i="1"/>
  <c r="O83" i="1"/>
  <c r="N85" i="1"/>
  <c r="O85" i="1"/>
  <c r="N86" i="1"/>
  <c r="O86" i="1"/>
  <c r="N84" i="1"/>
  <c r="O84" i="1"/>
  <c r="N90" i="1"/>
  <c r="O90" i="1"/>
  <c r="K82" i="1"/>
  <c r="K83" i="1"/>
  <c r="K85" i="1"/>
  <c r="K86" i="1"/>
  <c r="K84" i="1"/>
  <c r="I82" i="1"/>
  <c r="I83" i="1"/>
  <c r="I85" i="1"/>
  <c r="I86" i="1"/>
  <c r="I84" i="1"/>
  <c r="Q73" i="1"/>
  <c r="T73" i="1" s="1"/>
  <c r="Q72" i="1"/>
  <c r="T72" i="1" s="1"/>
  <c r="Q74" i="1"/>
  <c r="T74" i="1" s="1"/>
  <c r="Q75" i="1"/>
  <c r="T75" i="1" s="1"/>
  <c r="Q77" i="1"/>
  <c r="T77" i="1" s="1"/>
  <c r="Q79" i="1"/>
  <c r="T79" i="1" s="1"/>
  <c r="Q80" i="1"/>
  <c r="S80" i="1" s="1"/>
  <c r="Q82" i="1"/>
  <c r="T82" i="1" s="1"/>
  <c r="Q85" i="1"/>
  <c r="T85" i="1" s="1"/>
  <c r="Q86" i="1"/>
  <c r="T86" i="1" s="1"/>
  <c r="Q84" i="1"/>
  <c r="T84" i="1" s="1"/>
  <c r="Q94" i="1"/>
  <c r="T94" i="1" s="1"/>
  <c r="Q97" i="1"/>
  <c r="T97" i="1" s="1"/>
  <c r="Q99" i="1"/>
  <c r="T99" i="1" s="1"/>
  <c r="Q68" i="1"/>
  <c r="S68" i="1" s="1"/>
  <c r="Q61" i="1"/>
  <c r="T61" i="1" s="1"/>
  <c r="Q62" i="1"/>
  <c r="T62" i="1" s="1"/>
  <c r="Q63" i="1"/>
  <c r="T63" i="1" s="1"/>
  <c r="Q64" i="1"/>
  <c r="T64" i="1" s="1"/>
  <c r="Q58" i="1"/>
  <c r="T58" i="1" s="1"/>
  <c r="Q44" i="1"/>
  <c r="T44" i="1" s="1"/>
  <c r="Q45" i="1"/>
  <c r="T45" i="1" s="1"/>
  <c r="Q46" i="1"/>
  <c r="T46" i="1" s="1"/>
  <c r="Q47" i="1"/>
  <c r="T47" i="1" s="1"/>
  <c r="Q48" i="1"/>
  <c r="T48" i="1" s="1"/>
  <c r="Q49" i="1"/>
  <c r="T49" i="1" s="1"/>
  <c r="Q50" i="1"/>
  <c r="T50" i="1" s="1"/>
  <c r="Q51" i="1"/>
  <c r="T51" i="1" s="1"/>
  <c r="Q52" i="1"/>
  <c r="T52" i="1" s="1"/>
  <c r="Q53" i="1"/>
  <c r="T53" i="1" s="1"/>
  <c r="Q54" i="1"/>
  <c r="S54" i="1" s="1"/>
  <c r="Q32" i="1"/>
  <c r="T32" i="1" s="1"/>
  <c r="Q39" i="1"/>
  <c r="T39" i="1" s="1"/>
  <c r="Q40" i="1"/>
  <c r="T40" i="1" s="1"/>
  <c r="Q13" i="1"/>
  <c r="T13" i="1" s="1"/>
  <c r="Q14" i="1"/>
  <c r="T14" i="1" s="1"/>
  <c r="Q15" i="1"/>
  <c r="T15" i="1" s="1"/>
  <c r="Q16" i="1"/>
  <c r="T16" i="1" s="1"/>
  <c r="Q17" i="1"/>
  <c r="T17" i="1" s="1"/>
  <c r="Q18" i="1"/>
  <c r="T18" i="1" s="1"/>
  <c r="Q12" i="1"/>
  <c r="T12" i="1" s="1"/>
  <c r="K22" i="1"/>
  <c r="K31" i="1"/>
  <c r="N31" i="1"/>
  <c r="O31" i="1"/>
  <c r="N26" i="1"/>
  <c r="O26" i="1"/>
  <c r="O11" i="1"/>
  <c r="O12" i="1"/>
  <c r="K26" i="1"/>
  <c r="I22" i="1"/>
  <c r="I24" i="1"/>
  <c r="I25" i="1"/>
  <c r="I26" i="1"/>
  <c r="I27" i="1"/>
  <c r="I29" i="1"/>
  <c r="O109" i="1"/>
  <c r="R121" i="1"/>
  <c r="N101" i="1"/>
  <c r="N102" i="1"/>
  <c r="M14" i="1"/>
  <c r="O32" i="1"/>
  <c r="N32" i="1"/>
  <c r="M32" i="1"/>
  <c r="K32" i="1"/>
  <c r="I32" i="1"/>
  <c r="I47" i="1"/>
  <c r="K47" i="1"/>
  <c r="N47" i="1"/>
  <c r="O47" i="1"/>
  <c r="O103" i="1"/>
  <c r="O24" i="1"/>
  <c r="I106" i="1"/>
  <c r="I103" i="1"/>
  <c r="I101" i="1"/>
  <c r="I102" i="1"/>
  <c r="N103" i="1"/>
  <c r="O58" i="1"/>
  <c r="N58" i="1"/>
  <c r="K58" i="1"/>
  <c r="I58" i="1"/>
  <c r="O45" i="1"/>
  <c r="N45" i="1"/>
  <c r="K45" i="1"/>
  <c r="I45" i="1"/>
  <c r="I11" i="1"/>
  <c r="K11" i="1"/>
  <c r="O68" i="1"/>
  <c r="N68" i="1"/>
  <c r="K68" i="1"/>
  <c r="T68" i="1" s="1"/>
  <c r="I68" i="1"/>
  <c r="I72" i="1"/>
  <c r="K72" i="1"/>
  <c r="N72" i="1"/>
  <c r="O72" i="1"/>
  <c r="M22" i="1"/>
  <c r="O14" i="1"/>
  <c r="N14" i="1"/>
  <c r="K14" i="1"/>
  <c r="I14" i="1"/>
  <c r="M34" i="1"/>
  <c r="I34" i="1"/>
  <c r="M35" i="1"/>
  <c r="I35" i="1"/>
  <c r="N15" i="1"/>
  <c r="H60" i="1"/>
  <c r="Q60" i="1" s="1"/>
  <c r="K24" i="1"/>
  <c r="N24" i="1"/>
  <c r="O18" i="1"/>
  <c r="N18" i="1"/>
  <c r="K18" i="1"/>
  <c r="I18" i="1"/>
  <c r="H37" i="1"/>
  <c r="I37" i="1" s="1"/>
  <c r="Q76" i="1"/>
  <c r="T76" i="1" s="1"/>
  <c r="N12" i="1"/>
  <c r="K12" i="1"/>
  <c r="I12" i="1"/>
  <c r="O56" i="1"/>
  <c r="N56" i="1"/>
  <c r="K56" i="1"/>
  <c r="I56" i="1"/>
  <c r="O76" i="1"/>
  <c r="O63" i="1"/>
  <c r="N63" i="1"/>
  <c r="K63" i="1"/>
  <c r="I63" i="1"/>
  <c r="O13" i="1"/>
  <c r="N13" i="1"/>
  <c r="K13" i="1"/>
  <c r="I13" i="1"/>
  <c r="O19" i="1"/>
  <c r="N19" i="1"/>
  <c r="K19" i="1"/>
  <c r="I19" i="1"/>
  <c r="O51" i="1"/>
  <c r="N51" i="1"/>
  <c r="K51" i="1"/>
  <c r="I51" i="1"/>
  <c r="O54" i="1"/>
  <c r="N54" i="1"/>
  <c r="K54" i="1"/>
  <c r="T54" i="1" s="1"/>
  <c r="I54" i="1"/>
  <c r="O49" i="1"/>
  <c r="N49" i="1"/>
  <c r="K49" i="1"/>
  <c r="I49" i="1"/>
  <c r="O106" i="1"/>
  <c r="N106" i="1"/>
  <c r="K106" i="1"/>
  <c r="O108" i="1"/>
  <c r="N108" i="1"/>
  <c r="K108" i="1"/>
  <c r="I108" i="1"/>
  <c r="O53" i="1"/>
  <c r="N53" i="1"/>
  <c r="K53" i="1"/>
  <c r="I53" i="1"/>
  <c r="O62" i="1"/>
  <c r="N62" i="1"/>
  <c r="K62" i="1"/>
  <c r="I62" i="1"/>
  <c r="O48" i="1"/>
  <c r="N48" i="1"/>
  <c r="K48" i="1"/>
  <c r="I48" i="1"/>
  <c r="I52" i="1"/>
  <c r="K52" i="1"/>
  <c r="N52" i="1"/>
  <c r="O52" i="1"/>
  <c r="K17" i="1"/>
  <c r="K25" i="1"/>
  <c r="K27" i="1"/>
  <c r="K29" i="1"/>
  <c r="K40" i="1"/>
  <c r="K15" i="1"/>
  <c r="K16" i="1"/>
  <c r="K42" i="1"/>
  <c r="K44" i="1"/>
  <c r="K46" i="1"/>
  <c r="K50" i="1"/>
  <c r="K64" i="1"/>
  <c r="K61" i="1"/>
  <c r="K109" i="1"/>
  <c r="K101" i="1"/>
  <c r="K102" i="1"/>
  <c r="O69" i="1"/>
  <c r="O95" i="1"/>
  <c r="O77" i="1"/>
  <c r="O61" i="1"/>
  <c r="N61" i="1"/>
  <c r="I61" i="1"/>
  <c r="O40" i="1"/>
  <c r="I40" i="1"/>
  <c r="O73" i="1"/>
  <c r="O80" i="1"/>
  <c r="O79" i="1"/>
  <c r="I31" i="1"/>
  <c r="O22" i="1"/>
  <c r="N22" i="1"/>
  <c r="O15" i="1"/>
  <c r="O16" i="1"/>
  <c r="N16" i="1"/>
  <c r="O17" i="1"/>
  <c r="N17" i="1"/>
  <c r="O25" i="1"/>
  <c r="N25" i="1"/>
  <c r="O27" i="1"/>
  <c r="N27" i="1"/>
  <c r="O29" i="1"/>
  <c r="N29" i="1"/>
  <c r="O37" i="1"/>
  <c r="O39" i="1"/>
  <c r="O42" i="1"/>
  <c r="N42" i="1"/>
  <c r="O44" i="1"/>
  <c r="N44" i="1"/>
  <c r="O46" i="1"/>
  <c r="N46" i="1"/>
  <c r="O50" i="1"/>
  <c r="N50" i="1"/>
  <c r="O60" i="1"/>
  <c r="O64" i="1"/>
  <c r="N64" i="1"/>
  <c r="O74" i="1"/>
  <c r="O75" i="1"/>
  <c r="O94" i="1"/>
  <c r="O99" i="1"/>
  <c r="O97" i="1"/>
  <c r="N109" i="1"/>
  <c r="O101" i="1"/>
  <c r="O102" i="1"/>
  <c r="I15" i="1"/>
  <c r="I64" i="1"/>
  <c r="I50" i="1"/>
  <c r="L17" i="1"/>
  <c r="M17" i="1" s="1"/>
  <c r="I46" i="1"/>
  <c r="I42" i="1"/>
  <c r="I109" i="1"/>
  <c r="I16" i="1"/>
  <c r="I17" i="1"/>
  <c r="I44" i="1"/>
  <c r="K69" i="1"/>
  <c r="N69" i="1"/>
  <c r="I69" i="1"/>
  <c r="N39" i="1"/>
  <c r="K39" i="1"/>
  <c r="I76" i="1"/>
  <c r="K76" i="1"/>
  <c r="N76" i="1"/>
  <c r="I94" i="1"/>
  <c r="N94" i="1"/>
  <c r="K94" i="1"/>
  <c r="I97" i="1"/>
  <c r="N97" i="1"/>
  <c r="K97" i="1"/>
  <c r="K75" i="1"/>
  <c r="N77" i="1"/>
  <c r="K73" i="1"/>
  <c r="N75" i="1"/>
  <c r="I75" i="1"/>
  <c r="N73" i="1"/>
  <c r="I73" i="1"/>
  <c r="K74" i="1"/>
  <c r="I74" i="1"/>
  <c r="N74" i="1"/>
  <c r="S74" i="1"/>
  <c r="K77" i="1"/>
  <c r="I77" i="1"/>
  <c r="I90" i="1"/>
  <c r="N79" i="1"/>
  <c r="I79" i="1"/>
  <c r="K90" i="1"/>
  <c r="K79" i="1"/>
  <c r="I99" i="1"/>
  <c r="N99" i="1"/>
  <c r="K99" i="1"/>
  <c r="S90" i="1"/>
  <c r="K80" i="1"/>
  <c r="I80" i="1"/>
  <c r="N80" i="1"/>
  <c r="P11" i="1" l="1"/>
  <c r="T21" i="1"/>
  <c r="P50" i="1"/>
  <c r="P106" i="1"/>
  <c r="P19" i="1"/>
  <c r="P21" i="1"/>
  <c r="P80" i="1"/>
  <c r="S44" i="1"/>
  <c r="P54" i="1"/>
  <c r="P28" i="1"/>
  <c r="P89" i="1"/>
  <c r="S28" i="1"/>
  <c r="P105" i="1"/>
  <c r="S83" i="1"/>
  <c r="S105" i="1"/>
  <c r="P57" i="1"/>
  <c r="P53" i="1"/>
  <c r="P101" i="1"/>
  <c r="S29" i="1"/>
  <c r="P22" i="1"/>
  <c r="S32" i="1"/>
  <c r="P103" i="1"/>
  <c r="P84" i="1"/>
  <c r="P82" i="1"/>
  <c r="P92" i="1"/>
  <c r="S87" i="1"/>
  <c r="P43" i="1"/>
  <c r="P44" i="1"/>
  <c r="P27" i="1"/>
  <c r="P51" i="1"/>
  <c r="P13" i="1"/>
  <c r="P86" i="1"/>
  <c r="P78" i="1"/>
  <c r="P87" i="1"/>
  <c r="P98" i="1"/>
  <c r="S104" i="1"/>
  <c r="S43" i="1"/>
  <c r="S108" i="1"/>
  <c r="P63" i="1"/>
  <c r="S109" i="1"/>
  <c r="S31" i="1"/>
  <c r="P33" i="1"/>
  <c r="T19" i="1"/>
  <c r="I60" i="1"/>
  <c r="P15" i="1"/>
  <c r="S61" i="1"/>
  <c r="S106" i="1"/>
  <c r="P32" i="1"/>
  <c r="P90" i="1"/>
  <c r="P83" i="1"/>
  <c r="P71" i="1"/>
  <c r="S82" i="1"/>
  <c r="S45" i="1"/>
  <c r="P36" i="1"/>
  <c r="S33" i="1"/>
  <c r="P107" i="1"/>
  <c r="S79" i="1"/>
  <c r="S97" i="1"/>
  <c r="S22" i="1"/>
  <c r="S15" i="1"/>
  <c r="P73" i="1"/>
  <c r="S16" i="1"/>
  <c r="S24" i="1"/>
  <c r="P35" i="1"/>
  <c r="S56" i="1"/>
  <c r="N60" i="1"/>
  <c r="P60" i="1" s="1"/>
  <c r="P12" i="1"/>
  <c r="P34" i="1"/>
  <c r="P48" i="1"/>
  <c r="P99" i="1"/>
  <c r="S52" i="1"/>
  <c r="S99" i="1"/>
  <c r="P76" i="1"/>
  <c r="K60" i="1"/>
  <c r="S53" i="1"/>
  <c r="P49" i="1"/>
  <c r="P45" i="1"/>
  <c r="T35" i="1"/>
  <c r="P24" i="1"/>
  <c r="P26" i="1"/>
  <c r="P70" i="1"/>
  <c r="T34" i="1"/>
  <c r="P108" i="1"/>
  <c r="T57" i="1"/>
  <c r="P42" i="1"/>
  <c r="P56" i="1"/>
  <c r="P97" i="1"/>
  <c r="P18" i="1"/>
  <c r="P96" i="1"/>
  <c r="S36" i="1"/>
  <c r="P62" i="1"/>
  <c r="P39" i="1"/>
  <c r="S12" i="1"/>
  <c r="P64" i="1"/>
  <c r="S69" i="1"/>
  <c r="P61" i="1"/>
  <c r="S39" i="1"/>
  <c r="P52" i="1"/>
  <c r="P88" i="1"/>
  <c r="P81" i="1"/>
  <c r="S26" i="1"/>
  <c r="S73" i="1"/>
  <c r="P17" i="1"/>
  <c r="T98" i="1"/>
  <c r="S48" i="1"/>
  <c r="Q37" i="1"/>
  <c r="T37" i="1" s="1"/>
  <c r="P94" i="1"/>
  <c r="N37" i="1"/>
  <c r="P37" i="1" s="1"/>
  <c r="P75" i="1"/>
  <c r="P46" i="1"/>
  <c r="P29" i="1"/>
  <c r="P16" i="1"/>
  <c r="P58" i="1"/>
  <c r="S47" i="1"/>
  <c r="P109" i="1"/>
  <c r="P91" i="1"/>
  <c r="S62" i="1"/>
  <c r="P40" i="1"/>
  <c r="S91" i="1"/>
  <c r="S18" i="1"/>
  <c r="P69" i="1"/>
  <c r="P102" i="1"/>
  <c r="S25" i="1"/>
  <c r="S107" i="1"/>
  <c r="P79" i="1"/>
  <c r="S17" i="1"/>
  <c r="P25" i="1"/>
  <c r="P23" i="1"/>
  <c r="P38" i="1"/>
  <c r="S75" i="1"/>
  <c r="S76" i="1"/>
  <c r="S42" i="1"/>
  <c r="S27" i="1"/>
  <c r="P47" i="1"/>
  <c r="P31" i="1"/>
  <c r="S86" i="1"/>
  <c r="P104" i="1"/>
  <c r="S64" i="1"/>
  <c r="S92" i="1"/>
  <c r="S49" i="1"/>
  <c r="S63" i="1"/>
  <c r="S40" i="1"/>
  <c r="P14" i="1"/>
  <c r="S70" i="1"/>
  <c r="S88" i="1"/>
  <c r="P68" i="1"/>
  <c r="P85" i="1"/>
  <c r="P93" i="1"/>
  <c r="S77" i="1"/>
  <c r="M113" i="1"/>
  <c r="M115" i="1" s="1"/>
  <c r="P77" i="1"/>
  <c r="S46" i="1"/>
  <c r="S50" i="1"/>
  <c r="K37" i="1"/>
  <c r="S14" i="1"/>
  <c r="S84" i="1"/>
  <c r="P59" i="1"/>
  <c r="T60" i="1"/>
  <c r="S60" i="1"/>
  <c r="S94" i="1"/>
  <c r="S51" i="1"/>
  <c r="P74" i="1"/>
  <c r="S58" i="1"/>
  <c r="S93" i="1"/>
  <c r="S59" i="1"/>
  <c r="S89" i="1"/>
  <c r="T38" i="1"/>
  <c r="T81" i="1"/>
  <c r="T96" i="1"/>
  <c r="T80" i="1"/>
  <c r="T103" i="1"/>
  <c r="P72" i="1"/>
  <c r="S78" i="1"/>
  <c r="S23" i="1"/>
  <c r="S13" i="1"/>
  <c r="S85" i="1"/>
  <c r="T71" i="1"/>
  <c r="T95" i="1"/>
  <c r="S95" i="1"/>
  <c r="I95" i="1"/>
  <c r="K95" i="1"/>
  <c r="N95" i="1"/>
  <c r="P95" i="1" s="1"/>
  <c r="S72" i="1"/>
  <c r="S11" i="1"/>
  <c r="S37" i="1" l="1"/>
  <c r="S121" i="1"/>
  <c r="S122" i="1" s="1"/>
  <c r="S123" i="1" s="1"/>
  <c r="K110" i="1"/>
  <c r="K111" i="1" s="1"/>
  <c r="K112" i="1" s="1"/>
  <c r="P116" i="1"/>
  <c r="P117" i="1" s="1"/>
  <c r="P118" i="1" s="1"/>
  <c r="P119" i="1" s="1"/>
  <c r="P120" i="1" s="1"/>
</calcChain>
</file>

<file path=xl/sharedStrings.xml><?xml version="1.0" encoding="utf-8"?>
<sst xmlns="http://schemas.openxmlformats.org/spreadsheetml/2006/main" count="361" uniqueCount="314">
  <si>
    <t>Tarif détaillants HT</t>
  </si>
  <si>
    <t>Total HT</t>
  </si>
  <si>
    <t>Mirabelle</t>
  </si>
  <si>
    <t>Ketchup Mirabelle</t>
  </si>
  <si>
    <t>Prix au kilo TTC</t>
  </si>
  <si>
    <t>Qt</t>
  </si>
  <si>
    <t>Total TTC</t>
  </si>
  <si>
    <t>TOTAL TTC</t>
  </si>
  <si>
    <t>TOTAL HT</t>
  </si>
  <si>
    <t>TVA</t>
  </si>
  <si>
    <t>Quetschup</t>
  </si>
  <si>
    <t>Quetsche Cannelle</t>
  </si>
  <si>
    <t>Jus de Pomme</t>
  </si>
  <si>
    <t>Chutney Figue</t>
  </si>
  <si>
    <t>Poids / Volume</t>
  </si>
  <si>
    <t>Prix public HT</t>
  </si>
  <si>
    <t>REMISE</t>
  </si>
  <si>
    <t>TOTAL REMISÉ HT</t>
  </si>
  <si>
    <t>TOTAL REMISÉ TTC</t>
  </si>
  <si>
    <t>Contact</t>
  </si>
  <si>
    <t>Adresse</t>
  </si>
  <si>
    <t>Mail / Téléphone</t>
  </si>
  <si>
    <t>Confit d'Oignon</t>
  </si>
  <si>
    <t>Chutney Courge Orange</t>
  </si>
  <si>
    <t>Jus de Pomme par 6l minimum</t>
  </si>
  <si>
    <t>Fleur de Pissenlit</t>
  </si>
  <si>
    <t>Ketchup des Vergers</t>
  </si>
  <si>
    <t>Fraise Rhubarbe</t>
  </si>
  <si>
    <t>Cerises au Sirop</t>
  </si>
  <si>
    <t>Mirabelles au Sirop</t>
  </si>
  <si>
    <t>Relish Concombre</t>
  </si>
  <si>
    <t>Moutarde Douce</t>
  </si>
  <si>
    <t>Ketchup Maison Épicé</t>
  </si>
  <si>
    <t>Chili sin Carne (sans viande)</t>
  </si>
  <si>
    <t xml:space="preserve">SAS au capital de 10 000€ </t>
  </si>
  <si>
    <t>Siret : 894 097 963 00017 - Code APE : 10.39A</t>
  </si>
  <si>
    <t>TVA : FR 43 894 097 963</t>
  </si>
  <si>
    <t xml:space="preserve">Caisse d'Épargne Grand Est </t>
  </si>
  <si>
    <t xml:space="preserve">IBAN : FR76 1513 5090 1708 0029 6650 973 </t>
  </si>
  <si>
    <t>BIC : CEPAFRPP513</t>
  </si>
  <si>
    <t>Condiments &amp; Sauces</t>
  </si>
  <si>
    <t>En apéro ou coulis, une composition intense qui réveille les papilles !</t>
  </si>
  <si>
    <t>Douce et subtile comme le printemps, on ne s’en lasse pas.</t>
  </si>
  <si>
    <t>Une soupe complète et nourrissante bien de chez nous.</t>
  </si>
  <si>
    <t>Une expérience gustative inédite, entre douceur et contraste.</t>
  </si>
  <si>
    <t>Des légumes d'ici avec un petit goût d'ailleurs.</t>
  </si>
  <si>
    <t>Mariage équilibré, texture légère, à déguster chaude ou froide.</t>
  </si>
  <si>
    <t>Se déguste facilement au quotidien avec du pâté ou un rôti de porc.</t>
  </si>
  <si>
    <t>Un classique des condiments aigre-doux, pour charcuterie, pâté, rôti...</t>
  </si>
  <si>
    <t>Oubliez le ketchup que vous connaissez, sublimez vos plats du quotidien.</t>
  </si>
  <si>
    <t>Comme un Ketchup ! Viande blanche, œuf dur, riz…</t>
  </si>
  <si>
    <t>Le plus classique des Ketchups de fruits, pour vos grillades, pâtes…</t>
  </si>
  <si>
    <t>Un Ketchup intense qui donne du peps à vos préparations.</t>
  </si>
  <si>
    <t>Douce et savoureuse, onctueuse et légèrement craquante.</t>
  </si>
  <si>
    <t>Dans un burger ou un sandwich, sur de la charcuterie, en toast à l’apéro.</t>
  </si>
  <si>
    <t>Sirops, Nectars &amp; Jus</t>
  </si>
  <si>
    <t>Sirop Cerise</t>
  </si>
  <si>
    <t>Sirop Fleur de Sureau</t>
  </si>
  <si>
    <t>Sirop Mirabelle</t>
  </si>
  <si>
    <t>Un goût de praire.</t>
  </si>
  <si>
    <t>Une exclusivité de L'Arbocal.</t>
  </si>
  <si>
    <t>LA classique…</t>
  </si>
  <si>
    <t>La classique subtilement revisitée, vous m'en direz des nouvelles.</t>
  </si>
  <si>
    <t>Une association qui plait toujours.</t>
  </si>
  <si>
    <t>Fraîcheur et délicatesse</t>
  </si>
  <si>
    <t>Subtil sur un fromage frais, avec un peu de poivre.</t>
  </si>
  <si>
    <t>Le parfum du coing, une couleur chaude et lumineuse comme l'automne.</t>
  </si>
  <si>
    <t>Comme un petit parfum d'Alsace ! Succès garanti.</t>
  </si>
  <si>
    <t>Indémodable.</t>
  </si>
  <si>
    <t>Une association innatendue et pourtant évidente une fois goûtée.</t>
  </si>
  <si>
    <t>Un bon goût d'enfance....</t>
  </si>
  <si>
    <t>Suave et tonique à la fois, la magie de l'association orange rhubarbe.</t>
  </si>
  <si>
    <t>Un festival de saveurs, une texture incomparable, une couleur lumineuse.</t>
  </si>
  <si>
    <t>Le gingembre réveille le petit goût de caramel de la reine-claude.</t>
  </si>
  <si>
    <t>Un goût incroyablement parfumé et délicat.</t>
  </si>
  <si>
    <t>Chaleureuse, pour défier l'hiver.</t>
  </si>
  <si>
    <t>Harmonieuse et gaie.</t>
  </si>
  <si>
    <t>Craquantes et moelleuses à la fois. L'âme de nos vergers...</t>
  </si>
  <si>
    <t>Seules ou en salade de fruits, en charlotte ou sur du fromage blanc,</t>
  </si>
  <si>
    <t>Caviar d'Aubergine</t>
  </si>
  <si>
    <t>Paiement par virement sur facture à 30 jours.</t>
  </si>
  <si>
    <t>Toute commande vaut acceptation des conditions de vente ci-dessous et ci-jointes.</t>
  </si>
  <si>
    <t>Référence</t>
  </si>
  <si>
    <t>02-101</t>
  </si>
  <si>
    <t>02-056</t>
  </si>
  <si>
    <t>02-104</t>
  </si>
  <si>
    <t>02-049</t>
  </si>
  <si>
    <t>03-004</t>
  </si>
  <si>
    <t>02-051</t>
  </si>
  <si>
    <t>02-075</t>
  </si>
  <si>
    <t>02-090</t>
  </si>
  <si>
    <t>02-105</t>
  </si>
  <si>
    <t>02-094</t>
  </si>
  <si>
    <t>02-096</t>
  </si>
  <si>
    <t>03-002</t>
  </si>
  <si>
    <t>03-005</t>
  </si>
  <si>
    <t>02-088</t>
  </si>
  <si>
    <t>02-087</t>
  </si>
  <si>
    <t>02-050</t>
  </si>
  <si>
    <t>02-067</t>
  </si>
  <si>
    <t>02-065</t>
  </si>
  <si>
    <t>02-066</t>
  </si>
  <si>
    <t>02-072</t>
  </si>
  <si>
    <t>02-076</t>
  </si>
  <si>
    <t>02-058</t>
  </si>
  <si>
    <t>02-092</t>
  </si>
  <si>
    <t>02-064</t>
  </si>
  <si>
    <t>02-095</t>
  </si>
  <si>
    <t>02-080</t>
  </si>
  <si>
    <t>02-043</t>
  </si>
  <si>
    <t>03-001</t>
  </si>
  <si>
    <t>02-025</t>
  </si>
  <si>
    <t>02-041</t>
  </si>
  <si>
    <t>02-034</t>
  </si>
  <si>
    <t>02-031</t>
  </si>
  <si>
    <t>02-054</t>
  </si>
  <si>
    <t>02-038</t>
  </si>
  <si>
    <t>02-073</t>
  </si>
  <si>
    <t>02-097</t>
  </si>
  <si>
    <t>01-095</t>
  </si>
  <si>
    <t>01-056/02-053</t>
  </si>
  <si>
    <t>01-039/01-041</t>
  </si>
  <si>
    <t>02-010</t>
  </si>
  <si>
    <t>02-060/02-065</t>
  </si>
  <si>
    <t>01-094/01-096</t>
  </si>
  <si>
    <t>Belle, riche, onctueuse.</t>
  </si>
  <si>
    <t>Un mariage inédit, qui fonctionne à merveille.</t>
  </si>
  <si>
    <t>GTIN</t>
  </si>
  <si>
    <t>3760384140002</t>
  </si>
  <si>
    <t>Prix public  TTC</t>
  </si>
  <si>
    <t>3760384140026</t>
  </si>
  <si>
    <t>3760384140033</t>
  </si>
  <si>
    <t>3760384140040</t>
  </si>
  <si>
    <t>03-009</t>
  </si>
  <si>
    <t>3760384140095</t>
  </si>
  <si>
    <t>Légumes façon Tajine</t>
  </si>
  <si>
    <t>03-011</t>
  </si>
  <si>
    <t>3760384140101</t>
  </si>
  <si>
    <t>Belle et parfumée, un équilibre parfait entre fraîcheur et amertume.</t>
  </si>
  <si>
    <t>03-003</t>
  </si>
  <si>
    <t>3760384140118</t>
  </si>
  <si>
    <t xml:space="preserve">REMISE COMMANDE GROUPÉE  &gt; 150 € </t>
  </si>
  <si>
    <t>03-007</t>
  </si>
  <si>
    <t>3760384140019</t>
  </si>
  <si>
    <t>3760384140170</t>
  </si>
  <si>
    <t>03-014</t>
  </si>
  <si>
    <t>Un camaïeu de jaune pour un petit plat à réchauffer</t>
  </si>
  <si>
    <t>Curry de Pois Chiches sur Poireau Fondu</t>
  </si>
  <si>
    <t>Dahl de Pois Cassés aux Carotte Jaunes</t>
  </si>
  <si>
    <t>Une recette nourrissante et saine.</t>
  </si>
  <si>
    <t xml:space="preserve">Risotto Légumes </t>
  </si>
  <si>
    <t>3760384140187</t>
  </si>
  <si>
    <t>03-015</t>
  </si>
  <si>
    <t>3760384140194</t>
  </si>
  <si>
    <t>03-027</t>
  </si>
  <si>
    <t>3760384140217</t>
  </si>
  <si>
    <t>Légumes cuisinés</t>
  </si>
  <si>
    <t>03-028</t>
  </si>
  <si>
    <t>3760384140200</t>
  </si>
  <si>
    <t xml:space="preserve">Petite Terrine Lentilles Panais </t>
  </si>
  <si>
    <t>3760384140255</t>
  </si>
  <si>
    <t>3760384140279</t>
  </si>
  <si>
    <t>3760384140262</t>
  </si>
  <si>
    <t>03-035</t>
  </si>
  <si>
    <t>03-031</t>
  </si>
  <si>
    <t>03-036</t>
  </si>
  <si>
    <t>03-040</t>
  </si>
  <si>
    <t>Ketchup Maison</t>
  </si>
  <si>
    <t>Classique, mais pas tant que ça.</t>
  </si>
  <si>
    <t>Dans le jardin de nos grands-mères…</t>
  </si>
  <si>
    <t>A tartiner sur du pain grillé frotté à l'ail, à l'apéro ou en entrée.</t>
  </si>
  <si>
    <t>Pickles Courgette Curry</t>
  </si>
  <si>
    <t>A l'apéro ou dans une salade, gais et croquants.</t>
  </si>
  <si>
    <t>Tartinades et Apéritif</t>
  </si>
  <si>
    <t>Chutney Tomate Verte</t>
  </si>
  <si>
    <t>Nectar Mirabelle</t>
  </si>
  <si>
    <t>Anti-gaspi, ce chutney épicé relèvera délicieusement vos plats.</t>
  </si>
  <si>
    <t>Un bon goût d'été à retrouver toute l'année.</t>
  </si>
  <si>
    <t>Mirabelle à l'ancienne</t>
  </si>
  <si>
    <t>Nectar façon smoothie pour une pause gourmande, revigorante, et saine !</t>
  </si>
  <si>
    <t>Poivronnade</t>
  </si>
  <si>
    <t>Un tableau de Noël !</t>
  </si>
  <si>
    <t>Ketchup Betterave Pomme Gingembre</t>
  </si>
  <si>
    <t>Légèrement épicé, pour plus de caractère.</t>
  </si>
  <si>
    <t>Un trio gagnant pour relever toutes vos préparations.</t>
  </si>
  <si>
    <t>Une recette ancienne qui concentre et sublime les arômes de la quetsche.</t>
  </si>
  <si>
    <t>Tartinade Asperge</t>
  </si>
  <si>
    <t>Tartinade Carotte Cumin</t>
  </si>
  <si>
    <t>Tartinade Chou Rave Curry</t>
  </si>
  <si>
    <t>Tartinade Courgette</t>
  </si>
  <si>
    <t>Le meilleur de la terre pour donner du peps à vos apéros.</t>
  </si>
  <si>
    <t>La finesse de l'asperge pour un apéritif raffiné.</t>
  </si>
  <si>
    <t>La plus universelle de la gamme des tartinade de L'Arbocal.</t>
  </si>
  <si>
    <t>Qui l'eut cru ? Du chou rave en tartine. Et pourtant, on y revient !</t>
  </si>
  <si>
    <t>Une composition fraîche et légère pour un apéro savoureux et sain.</t>
  </si>
  <si>
    <t>Douce et crémeuse à souhait, une entrée d'exception.</t>
  </si>
  <si>
    <t>La suavité de la carotte réveillée par la pomme et l'exotisme du curry.</t>
  </si>
  <si>
    <t>Un parfum incomparable, vous ne pourrez plus vous en passer.</t>
  </si>
  <si>
    <t>Velouté Asperge</t>
  </si>
  <si>
    <t>Soupe Pois cassés</t>
  </si>
  <si>
    <t>Chou Rouge Compoté</t>
  </si>
  <si>
    <t>Plat végétarien complet ou accompagnement, légèrement épicé.</t>
  </si>
  <si>
    <t>Le plus connu des chutneys, à déguster avec un foie gras ou du canard.</t>
  </si>
  <si>
    <t>Comme la faisait nos grands-mères, avec des morceaux pris dans le jus.</t>
  </si>
  <si>
    <t>Le bon goût de la cerise du verger comme si vous la croquiez.</t>
  </si>
  <si>
    <t>Aussi bon à l'eau, en kir, que dans un yaourt ou un gâteau.</t>
  </si>
  <si>
    <t>Pur jus de fruit de variétés anciennes des vergers familiaux.</t>
  </si>
  <si>
    <t>NOM Prénom</t>
  </si>
  <si>
    <t>Localité</t>
  </si>
  <si>
    <t>Groupe</t>
  </si>
  <si>
    <t>Organisme</t>
  </si>
  <si>
    <t>Velouté Tomate ancienne Thym</t>
  </si>
  <si>
    <t>Soupe de Courge d'Automne</t>
  </si>
  <si>
    <t>Soupes &amp; Veloutés</t>
  </si>
  <si>
    <t>Potimarron Pomme Orange - en rupture</t>
  </si>
  <si>
    <r>
      <rPr>
        <b/>
        <sz val="10"/>
        <color rgb="FFFF0000"/>
        <rFont val="Avenir Book"/>
        <family val="2"/>
      </rPr>
      <t>Noël Figue</t>
    </r>
    <r>
      <rPr>
        <sz val="10"/>
        <color rgb="FFFF0000"/>
        <rFont val="Avenir Book"/>
        <family val="2"/>
      </rPr>
      <t xml:space="preserve"> </t>
    </r>
    <r>
      <rPr>
        <sz val="6"/>
        <color rgb="FFFF0000"/>
        <rFont val="Avenir Book"/>
        <family val="2"/>
      </rPr>
      <t>(figue pomme poire amande orange confite)</t>
    </r>
  </si>
  <si>
    <r>
      <rPr>
        <b/>
        <sz val="10"/>
        <color rgb="FFFF0000"/>
        <rFont val="Avenir Book"/>
        <family val="2"/>
      </rPr>
      <t>Noël Verger</t>
    </r>
    <r>
      <rPr>
        <sz val="10"/>
        <color rgb="FFFF0000"/>
        <rFont val="Avenir Book"/>
        <family val="2"/>
      </rPr>
      <t xml:space="preserve">s </t>
    </r>
    <r>
      <rPr>
        <sz val="6"/>
        <color rgb="FFFF0000"/>
        <rFont val="Avenir Book"/>
        <family val="2"/>
      </rPr>
      <t>(quetsche raisin pomme poire noix orange confite)</t>
    </r>
  </si>
  <si>
    <t xml:space="preserve">Mirabelle Thym  - en rupture -  </t>
  </si>
  <si>
    <t>Pomme - en rupture</t>
  </si>
  <si>
    <t xml:space="preserve">Églantine </t>
  </si>
  <si>
    <t>Tartinade Courge Orange Noisette</t>
  </si>
  <si>
    <t>Toutes les saveurs de la courge, tout simplement.</t>
  </si>
  <si>
    <t>Idéal pour accompagner les repas d'hiver : rôti, purée, saucisse à frire…</t>
  </si>
  <si>
    <t>Un risotto riche en légumes, aux saveurs épicées.</t>
  </si>
  <si>
    <t>Prix franco de port dans le département 67 pour toute commande supérieure à 200€ H.T.</t>
  </si>
  <si>
    <t>Commande inférieure à 200€ ou autres départements sur devis.</t>
  </si>
  <si>
    <t>Orange</t>
  </si>
  <si>
    <t>Mandarine</t>
  </si>
  <si>
    <t>Orange Noix</t>
  </si>
  <si>
    <t>Citron</t>
  </si>
  <si>
    <t>Soupe Potimarron Pomme Gingembre</t>
  </si>
  <si>
    <t>Rupture</t>
  </si>
  <si>
    <t>Risotto Champignons</t>
  </si>
  <si>
    <t>Pas d'ex.</t>
  </si>
  <si>
    <t>Pâtes de Coing</t>
  </si>
  <si>
    <t>Confitures &amp; Gelées</t>
  </si>
  <si>
    <t>Coing (gelée)</t>
  </si>
  <si>
    <t>Fleur de Sureau (gelée)</t>
  </si>
  <si>
    <t>Compotes &amp; Douceurs</t>
  </si>
  <si>
    <t>Compote Coings aux Épices à pain d'épices</t>
  </si>
  <si>
    <t>Compote Pomme Mirabelle</t>
  </si>
  <si>
    <t>Tarifs applicables au 1er mai 2024</t>
  </si>
  <si>
    <t>Paiement par lien sécurisé envoyé à la préparation de commande.</t>
  </si>
  <si>
    <t>SOUS-TOTAL TTC</t>
  </si>
  <si>
    <t>FRAIS DE PORT France métropolitaine</t>
  </si>
  <si>
    <t>Bon de commande à envoyer par mail à : contact@arbocal.eu</t>
  </si>
  <si>
    <t>Simple mais gourmand.</t>
  </si>
  <si>
    <t>Facturé au réel en fonction du poids du colis (1kg = 6€ / 3kg = 7,92€ / 10kg = 12,72€)</t>
  </si>
  <si>
    <t>Prix Public TTC</t>
  </si>
  <si>
    <t>Mai 2025</t>
  </si>
  <si>
    <t>Mai 2026</t>
  </si>
  <si>
    <t>Expédition en point relais sous 5 à 10 jours à la réception du paiement.</t>
  </si>
  <si>
    <t>CATALOGUE</t>
  </si>
  <si>
    <t xml:space="preserve">Fraise Fleur de Sureau </t>
  </si>
  <si>
    <t xml:space="preserve">Citron Sureau </t>
  </si>
  <si>
    <t>Orange Rhubarbe</t>
  </si>
  <si>
    <t>Fraise</t>
  </si>
  <si>
    <t>Au goûter de tous les jours ou pour des occasions plus prestigieuses.</t>
  </si>
  <si>
    <t xml:space="preserve">Cerise </t>
  </si>
  <si>
    <t>Orange Amère</t>
  </si>
  <si>
    <t xml:space="preserve">Fraise Banane </t>
  </si>
  <si>
    <t>Petits et grands enfants vont adorer !</t>
  </si>
  <si>
    <t>Cerise blanche Lavande</t>
  </si>
  <si>
    <t>Compote Pomme Banane</t>
  </si>
  <si>
    <t>Sirop Cerise blanche</t>
  </si>
  <si>
    <t>Une cerise acidulée pour une pause rafraîchissante.</t>
  </si>
  <si>
    <t>Myrtille</t>
  </si>
  <si>
    <t>Mûre</t>
  </si>
  <si>
    <t>Reine-Claude Gingembre</t>
  </si>
  <si>
    <t>Acidulée et si délicatement parfumée…</t>
  </si>
  <si>
    <r>
      <t xml:space="preserve">Fruits Rouges </t>
    </r>
    <r>
      <rPr>
        <sz val="8"/>
        <color theme="1"/>
        <rFont val="Avenir Book"/>
        <family val="2"/>
      </rPr>
      <t>(cassis, groseille, fraise, framboise)</t>
    </r>
  </si>
  <si>
    <t>Universellement appréciée.</t>
  </si>
  <si>
    <t>Nectar Poire</t>
  </si>
  <si>
    <t>Nectar Quetsche d'Alsace</t>
  </si>
  <si>
    <t>Cassis Groseille - en rupture</t>
  </si>
  <si>
    <t>Pêche Verveine</t>
  </si>
  <si>
    <t>Quetsche Noix</t>
  </si>
  <si>
    <t>Noël dans les Vergers d'Alsace -avec des épices de Noël</t>
  </si>
  <si>
    <r>
      <t xml:space="preserve">Noël Vergers </t>
    </r>
    <r>
      <rPr>
        <sz val="6"/>
        <color theme="1"/>
        <rFont val="Avenir Book"/>
        <family val="2"/>
      </rPr>
      <t>(quetsche raisin pomme poire noix orange confite)</t>
    </r>
  </si>
  <si>
    <t>Velouté Courgette</t>
  </si>
  <si>
    <t>Un trait de crème ou fromage frais et la magie opère : douceur et réconfort.</t>
  </si>
  <si>
    <t>Raison sociale</t>
  </si>
  <si>
    <t>Mail</t>
  </si>
  <si>
    <t>Téléphone</t>
  </si>
  <si>
    <t>Tarif PDB TTC</t>
  </si>
  <si>
    <t>Compote de Verger - format individuel</t>
  </si>
  <si>
    <t>Curry de Lentilles aux Légumes</t>
  </si>
  <si>
    <t>Sain, nourrissant, gourmand. En plat complet ou en accompagnement.</t>
  </si>
  <si>
    <t>Pilaf de Petit Épeautre aux Légumes d'Été</t>
  </si>
  <si>
    <t>À emporter partout avec soi, pour une pause gourmande.</t>
  </si>
  <si>
    <t>Chutney Cerise Blanche</t>
  </si>
  <si>
    <t>Un chutney original pour une table raffinée.</t>
  </si>
  <si>
    <t>Confit de Quetsche  (sans sucre ajouté)</t>
  </si>
  <si>
    <r>
      <t xml:space="preserve">Noël Figue </t>
    </r>
    <r>
      <rPr>
        <sz val="7"/>
        <color theme="1"/>
        <rFont val="Avenir Book"/>
        <family val="2"/>
      </rPr>
      <t>(figue pomme poire amande orange confite)</t>
    </r>
  </si>
  <si>
    <t>En rupture</t>
  </si>
  <si>
    <t>Crème d'Asperge - en rupture</t>
  </si>
  <si>
    <r>
      <t xml:space="preserve">Compote des Vergers </t>
    </r>
    <r>
      <rPr>
        <sz val="8"/>
        <color theme="1"/>
        <rFont val="Avenir Book"/>
        <family val="2"/>
      </rPr>
      <t>(poire, pomme, figue, coing)</t>
    </r>
  </si>
  <si>
    <t>Février 2025</t>
  </si>
  <si>
    <t>Soupe Potimarron Carotte Orange Noisette</t>
  </si>
  <si>
    <t>Un remède contre la mélancolie.</t>
  </si>
  <si>
    <t>De retour !</t>
  </si>
  <si>
    <t>Tartinade Betterave Raifort</t>
  </si>
  <si>
    <t>Soupe Carotte Pomme Curry - en rupture</t>
  </si>
  <si>
    <t>Nouveau !</t>
  </si>
  <si>
    <t>Derniers pots !</t>
  </si>
  <si>
    <t>Des fruits d'exception pour une confiture intense.</t>
  </si>
  <si>
    <t>Un concentré de bienfait sur votre tartine.</t>
  </si>
  <si>
    <t>Des fruits d'exception pour une confiture savoureuse.</t>
  </si>
  <si>
    <t>Des fruits d'exception pour une confiture puissante.</t>
  </si>
  <si>
    <t>Des fruits d'exception pour une confiture chaleureuse.</t>
  </si>
  <si>
    <t>Une texture velouté subtilement rafraîchie par la verveine.</t>
  </si>
  <si>
    <t>L'intensité de la quetsche, le craquant de la noix.</t>
  </si>
  <si>
    <t>Nom</t>
  </si>
  <si>
    <t>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</si>
</sst>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&quot;€&quot;"/>
    <numFmt numFmtId="165" formatCode="00000"/>
    <numFmt numFmtId="166" formatCode="0.0%"/>
    <numFmt numFmtId="167" formatCode="0.000\ \k"/>
    <numFmt numFmtId="168" formatCode="0.00\ \l"/>
    <numFmt numFmtId="169" formatCode="#,##0.00\ [$€-40C]"/>
  </numFmts>
  <fonts count="9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sz val="12"/>
      <color theme="1"/>
      <name val="Avenir Book"/>
      <family val="2"/>
    </font>
    <font>
      <sz val="12"/>
      <color theme="2" tint="-0.499984740745262"/>
      <name val="Helvetica"/>
      <family val="2"/>
    </font>
    <font>
      <sz val="12"/>
      <color theme="2" tint="-0.499984740745262"/>
      <name val="Calibri"/>
      <family val="2"/>
      <scheme val="minor"/>
    </font>
    <font>
      <b/>
      <sz val="12"/>
      <color theme="1"/>
      <name val="Avenir Book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sz val="10"/>
      <color theme="2" tint="-0.499984740745262"/>
      <name val="Avenir Book"/>
      <family val="2"/>
    </font>
    <font>
      <sz val="10"/>
      <color theme="1"/>
      <name val="Avenir Book"/>
      <family val="2"/>
    </font>
    <font>
      <b/>
      <sz val="10"/>
      <color theme="1"/>
      <name val="Avenir Book"/>
      <family val="2"/>
    </font>
    <font>
      <b/>
      <sz val="10"/>
      <color theme="2" tint="-0.499984740745262"/>
      <name val="Avenir Book"/>
      <family val="2"/>
    </font>
    <font>
      <sz val="10"/>
      <color theme="6" tint="-0.249977111117893"/>
      <name val="Avenir Book"/>
      <family val="2"/>
    </font>
    <font>
      <sz val="12"/>
      <color theme="6" tint="-0.249977111117893"/>
      <name val="Avenir Book"/>
      <family val="2"/>
    </font>
    <font>
      <b/>
      <sz val="12"/>
      <color theme="2" tint="-0.499984740745262"/>
      <name val="Avenir Book"/>
      <family val="2"/>
    </font>
    <font>
      <sz val="12"/>
      <color theme="2" tint="-0.499984740745262"/>
      <name val="Avenir Book"/>
      <family val="2"/>
    </font>
    <font>
      <i/>
      <sz val="10"/>
      <color theme="1"/>
      <name val="Avenir Book"/>
      <family val="2"/>
    </font>
    <font>
      <sz val="9"/>
      <color theme="1"/>
      <name val="Avenir"/>
      <family val="2"/>
    </font>
    <font>
      <sz val="9"/>
      <color theme="1"/>
      <name val="Helvetica"/>
      <family val="2"/>
    </font>
    <font>
      <sz val="9"/>
      <color theme="1"/>
      <name val="Calibri"/>
      <family val="2"/>
      <scheme val="minor"/>
    </font>
    <font>
      <sz val="8"/>
      <color theme="1"/>
      <name val="Avenir Book"/>
      <family val="2"/>
    </font>
    <font>
      <sz val="7"/>
      <color theme="1"/>
      <name val="Avenir Book"/>
      <family val="2"/>
    </font>
    <font>
      <sz val="9"/>
      <color theme="1"/>
      <name val="Avenir Book"/>
      <family val="2"/>
    </font>
    <font>
      <sz val="12"/>
      <color theme="1"/>
      <name val="Bradley Hand Bold"/>
    </font>
    <font>
      <b/>
      <sz val="14"/>
      <color theme="1"/>
      <name val="Bradley Hand Bold"/>
    </font>
    <font>
      <sz val="14"/>
      <color theme="1"/>
      <name val="Bradley Hand Bold"/>
    </font>
    <font>
      <b/>
      <sz val="8"/>
      <color theme="1"/>
      <name val="Avenir Book"/>
      <family val="2"/>
    </font>
    <font>
      <i/>
      <sz val="9"/>
      <color theme="1"/>
      <name val="Avenir Book"/>
      <family val="2"/>
    </font>
    <font>
      <b/>
      <i/>
      <sz val="9"/>
      <name val="Avenir Book"/>
      <family val="2"/>
    </font>
    <font>
      <sz val="9"/>
      <name val="Avenir Book"/>
      <family val="2"/>
    </font>
    <font>
      <b/>
      <sz val="9"/>
      <color theme="2" tint="-0.499984740745262"/>
      <name val="Avenir Book"/>
      <family val="2"/>
    </font>
    <font>
      <sz val="9"/>
      <color theme="2" tint="-0.499984740745262"/>
      <name val="Avenir Book"/>
      <family val="2"/>
    </font>
    <font>
      <i/>
      <sz val="9"/>
      <color theme="0"/>
      <name val="Avenir Book"/>
      <family val="2"/>
    </font>
    <font>
      <b/>
      <sz val="10"/>
      <color theme="0"/>
      <name val="Avenir Book"/>
      <family val="2"/>
    </font>
    <font>
      <sz val="10"/>
      <color theme="0"/>
      <name val="Avenir Book"/>
      <family val="2"/>
    </font>
    <font>
      <sz val="8"/>
      <color theme="0"/>
      <name val="Avenir Book"/>
      <family val="2"/>
    </font>
    <font>
      <sz val="10"/>
      <color theme="1"/>
      <name val="Avenir Book"/>
      <family val="2"/>
    </font>
    <font>
      <sz val="10"/>
      <color theme="2" tint="-0.499984740745262"/>
      <name val="Avenir Book"/>
      <family val="2"/>
    </font>
    <font>
      <sz val="10"/>
      <color theme="6" tint="-0.249977111117893"/>
      <name val="Avenir Book"/>
      <family val="2"/>
    </font>
    <font>
      <b/>
      <i/>
      <sz val="9"/>
      <color theme="1"/>
      <name val="Avenir Book"/>
      <family val="2"/>
    </font>
    <font>
      <i/>
      <sz val="9"/>
      <color theme="1"/>
      <name val="Avenir"/>
      <family val="2"/>
    </font>
    <font>
      <i/>
      <sz val="9"/>
      <color theme="1"/>
      <name val="Calibri"/>
      <family val="2"/>
      <scheme val="minor"/>
    </font>
    <font>
      <sz val="12"/>
      <color theme="6" tint="-0.499984740745262"/>
      <name val="Avenir Book"/>
      <family val="2"/>
    </font>
    <font>
      <sz val="10"/>
      <color rgb="FFFF0000"/>
      <name val="Avenir Book"/>
      <family val="2"/>
    </font>
    <font>
      <sz val="12"/>
      <color rgb="FFFF0000"/>
      <name val="Calibri"/>
      <family val="2"/>
      <scheme val="minor"/>
    </font>
    <font>
      <i/>
      <sz val="9"/>
      <color rgb="FFFF0000"/>
      <name val="Avenir Book"/>
      <family val="2"/>
    </font>
    <font>
      <sz val="9"/>
      <color rgb="FFFF0000"/>
      <name val="Avenir Book"/>
      <family val="2"/>
    </font>
    <font>
      <sz val="8"/>
      <color rgb="FFFF0000"/>
      <name val="Avenir Book"/>
      <family val="2"/>
    </font>
    <font>
      <b/>
      <sz val="10"/>
      <color rgb="FFFF0000"/>
      <name val="Avenir Book"/>
      <family val="2"/>
    </font>
    <font>
      <sz val="6"/>
      <color rgb="FFFF0000"/>
      <name val="Avenir Book"/>
      <family val="2"/>
    </font>
    <font>
      <sz val="9"/>
      <color rgb="FFC00000"/>
      <name val="Avenir Book"/>
      <family val="2"/>
    </font>
    <font>
      <sz val="8"/>
      <color rgb="FFC00000"/>
      <name val="Avenir Book"/>
      <family val="2"/>
    </font>
    <font>
      <sz val="10"/>
      <color rgb="FFC00000"/>
      <name val="Avenir Book"/>
      <family val="2"/>
    </font>
    <font>
      <i/>
      <sz val="9"/>
      <color rgb="FFC00000"/>
      <name val="Avenir Book"/>
      <family val="2"/>
    </font>
    <font>
      <i/>
      <sz val="8"/>
      <color rgb="FFFF0000"/>
      <name val="Avenir Book"/>
      <family val="2"/>
    </font>
    <font>
      <sz val="12"/>
      <color rgb="FF8F2B42"/>
      <name val="Avenir Book"/>
      <family val="2"/>
    </font>
    <font>
      <sz val="12"/>
      <color rgb="FF8F2B42"/>
      <name val="Calibri"/>
      <family val="2"/>
      <scheme val="minor"/>
    </font>
    <font>
      <sz val="10"/>
      <color rgb="FF8F2B42"/>
      <name val="Avenir Book"/>
      <family val="2"/>
    </font>
    <font>
      <b/>
      <sz val="10"/>
      <color rgb="FF8F2B42"/>
      <name val="Avenir Book"/>
      <family val="2"/>
    </font>
    <font>
      <b/>
      <sz val="12"/>
      <color rgb="FF8F2B42"/>
      <name val="Avenir Book"/>
      <family val="2"/>
    </font>
    <font>
      <sz val="9"/>
      <color rgb="FF8F2B42"/>
      <name val="Helvetica"/>
      <family val="2"/>
    </font>
    <font>
      <sz val="12"/>
      <color rgb="FF8F2B42"/>
      <name val="Helvetica"/>
      <family val="2"/>
    </font>
    <font>
      <sz val="8"/>
      <color rgb="FF8F2B42"/>
      <name val="Avenir Book"/>
      <family val="2"/>
    </font>
    <font>
      <b/>
      <sz val="9"/>
      <color rgb="FF8F2B42"/>
      <name val="Avenir Book"/>
      <family val="2"/>
    </font>
    <font>
      <b/>
      <sz val="8"/>
      <color rgb="FF8F2B42"/>
      <name val="Avenir Book"/>
      <family val="2"/>
    </font>
    <font>
      <sz val="9"/>
      <color rgb="FF8F2B42"/>
      <name val="Avenir"/>
      <family val="2"/>
    </font>
    <font>
      <sz val="9"/>
      <color rgb="FF8F2B42"/>
      <name val="Calibri"/>
      <family val="2"/>
      <scheme val="minor"/>
    </font>
    <font>
      <sz val="8"/>
      <color theme="3" tint="-0.249977111117893"/>
      <name val="Avenir Book"/>
      <family val="2"/>
    </font>
    <font>
      <b/>
      <sz val="8"/>
      <color theme="3" tint="-0.249977111117893"/>
      <name val="Avenir Book"/>
      <family val="2"/>
    </font>
    <font>
      <sz val="8"/>
      <color theme="3" tint="-0.499984740745262"/>
      <name val="Avenir Book"/>
      <family val="2"/>
    </font>
    <font>
      <sz val="6"/>
      <color theme="1"/>
      <name val="Avenir Book"/>
      <family val="2"/>
    </font>
    <font>
      <sz val="12"/>
      <color theme="3"/>
      <name val="Calibri"/>
      <family val="2"/>
      <scheme val="minor"/>
    </font>
    <font>
      <b/>
      <sz val="10"/>
      <color theme="3"/>
      <name val="Avenir Book"/>
      <family val="2"/>
    </font>
    <font>
      <sz val="10"/>
      <color theme="3"/>
      <name val="Avenir Book"/>
      <family val="2"/>
    </font>
    <font>
      <b/>
      <sz val="12"/>
      <color theme="3"/>
      <name val="Avenir Book"/>
      <family val="2"/>
    </font>
    <font>
      <sz val="12"/>
      <color theme="3"/>
      <name val="Avenir Book"/>
      <family val="2"/>
    </font>
    <font>
      <sz val="9"/>
      <color theme="3"/>
      <name val="Helvetica"/>
      <family val="2"/>
    </font>
    <font>
      <sz val="12"/>
      <color theme="3"/>
      <name val="Helvetica"/>
      <family val="2"/>
    </font>
    <font>
      <i/>
      <sz val="9"/>
      <color rgb="FFFF0000"/>
      <name val="Calibri"/>
      <family val="2"/>
      <scheme val="minor"/>
    </font>
    <font>
      <b/>
      <i/>
      <sz val="9"/>
      <color rgb="FFFF0000"/>
      <name val="Avenir Book"/>
      <family val="2"/>
    </font>
    <font>
      <b/>
      <i/>
      <sz val="9"/>
      <color theme="5"/>
      <name val="Avenir Book"/>
      <family val="2"/>
    </font>
    <font>
      <b/>
      <sz val="9"/>
      <color theme="5"/>
      <name val="Avenir Book"/>
      <family val="2"/>
    </font>
    <font>
      <b/>
      <sz val="8"/>
      <color theme="5"/>
      <name val="Avenir Book"/>
      <family val="2"/>
    </font>
    <font>
      <b/>
      <sz val="10"/>
      <color theme="5"/>
      <name val="Avenir Book"/>
      <family val="2"/>
    </font>
    <font>
      <b/>
      <sz val="12"/>
      <color theme="5"/>
      <name val="Avenir Book"/>
      <family val="2"/>
    </font>
    <font>
      <i/>
      <sz val="9"/>
      <color theme="5"/>
      <name val="Avenir Book"/>
      <family val="2"/>
    </font>
    <font>
      <sz val="9"/>
      <color theme="5"/>
      <name val="Avenir Book"/>
      <family val="2"/>
    </font>
    <font>
      <sz val="8"/>
      <color theme="5"/>
      <name val="Avenir Book"/>
      <family val="2"/>
    </font>
    <font>
      <sz val="10"/>
      <color theme="5"/>
      <name val="Avenir Book"/>
      <family val="2"/>
    </font>
    <font>
      <sz val="12"/>
      <color theme="5"/>
      <name val="Avenir Book"/>
      <family val="2"/>
    </font>
    <font>
      <sz val="12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rgb="FF000000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theme="0" tint="-0.499984740745262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rgb="FF808080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</borders>
  <cellStyleXfs count="75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9" fillId="0" borderId="0" xfId="0" applyFont="1"/>
    <xf numFmtId="0" fontId="12" fillId="0" borderId="0" xfId="0" applyFont="1"/>
    <xf numFmtId="164" fontId="11" fillId="0" borderId="2" xfId="0" applyNumberFormat="1" applyFont="1" applyBorder="1"/>
    <xf numFmtId="164" fontId="11" fillId="0" borderId="1" xfId="0" applyNumberFormat="1" applyFont="1" applyBorder="1"/>
    <xf numFmtId="0" fontId="14" fillId="2" borderId="0" xfId="0" applyFont="1" applyFill="1"/>
    <xf numFmtId="49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2" fillId="0" borderId="9" xfId="0" applyFont="1" applyBorder="1"/>
    <xf numFmtId="0" fontId="12" fillId="0" borderId="10" xfId="0" applyFont="1" applyBorder="1"/>
    <xf numFmtId="0" fontId="12" fillId="0" borderId="3" xfId="0" applyFont="1" applyBorder="1"/>
    <xf numFmtId="0" fontId="12" fillId="0" borderId="5" xfId="0" applyFont="1" applyBorder="1"/>
    <xf numFmtId="0" fontId="12" fillId="0" borderId="7" xfId="0" applyFont="1" applyBorder="1"/>
    <xf numFmtId="167" fontId="12" fillId="0" borderId="1" xfId="0" applyNumberFormat="1" applyFont="1" applyBorder="1"/>
    <xf numFmtId="168" fontId="12" fillId="0" borderId="1" xfId="0" applyNumberFormat="1" applyFont="1" applyBorder="1"/>
    <xf numFmtId="164" fontId="15" fillId="0" borderId="2" xfId="0" applyNumberFormat="1" applyFont="1" applyBorder="1"/>
    <xf numFmtId="169" fontId="15" fillId="0" borderId="2" xfId="0" applyNumberFormat="1" applyFont="1" applyBorder="1" applyAlignment="1">
      <alignment horizontal="right"/>
    </xf>
    <xf numFmtId="164" fontId="14" fillId="2" borderId="0" xfId="0" applyNumberFormat="1" applyFont="1" applyFill="1"/>
    <xf numFmtId="0" fontId="17" fillId="0" borderId="0" xfId="0" applyFont="1"/>
    <xf numFmtId="0" fontId="18" fillId="0" borderId="0" xfId="0" applyFont="1"/>
    <xf numFmtId="0" fontId="12" fillId="0" borderId="16" xfId="0" applyFont="1" applyBorder="1"/>
    <xf numFmtId="0" fontId="15" fillId="0" borderId="1" xfId="0" applyFont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164" fontId="15" fillId="0" borderId="1" xfId="0" applyNumberFormat="1" applyFont="1" applyBorder="1"/>
    <xf numFmtId="169" fontId="15" fillId="0" borderId="1" xfId="0" applyNumberFormat="1" applyFont="1" applyBorder="1" applyAlignment="1">
      <alignment horizontal="right"/>
    </xf>
    <xf numFmtId="167" fontId="12" fillId="0" borderId="1" xfId="0" applyNumberFormat="1" applyFont="1" applyBorder="1" applyAlignment="1">
      <alignment horizontal="right"/>
    </xf>
    <xf numFmtId="168" fontId="12" fillId="0" borderId="13" xfId="0" applyNumberFormat="1" applyFont="1" applyBorder="1"/>
    <xf numFmtId="164" fontId="11" fillId="0" borderId="13" xfId="0" applyNumberFormat="1" applyFont="1" applyBorder="1"/>
    <xf numFmtId="164" fontId="11" fillId="0" borderId="19" xfId="0" applyNumberFormat="1" applyFont="1" applyBorder="1"/>
    <xf numFmtId="164" fontId="15" fillId="0" borderId="19" xfId="0" applyNumberFormat="1" applyFont="1" applyBorder="1"/>
    <xf numFmtId="0" fontId="15" fillId="0" borderId="13" xfId="0" applyFont="1" applyBorder="1"/>
    <xf numFmtId="169" fontId="15" fillId="0" borderId="19" xfId="0" applyNumberFormat="1" applyFont="1" applyBorder="1" applyAlignment="1">
      <alignment horizontal="right"/>
    </xf>
    <xf numFmtId="167" fontId="12" fillId="0" borderId="7" xfId="0" applyNumberFormat="1" applyFont="1" applyBorder="1"/>
    <xf numFmtId="0" fontId="0" fillId="0" borderId="7" xfId="0" applyBorder="1"/>
    <xf numFmtId="0" fontId="13" fillId="2" borderId="0" xfId="0" applyFont="1" applyFill="1"/>
    <xf numFmtId="0" fontId="19" fillId="0" borderId="0" xfId="0" applyFont="1" applyAlignment="1">
      <alignment horizontal="right"/>
    </xf>
    <xf numFmtId="0" fontId="28" fillId="0" borderId="0" xfId="707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4" fontId="12" fillId="0" borderId="1" xfId="0" applyNumberFormat="1" applyFont="1" applyBorder="1"/>
    <xf numFmtId="164" fontId="12" fillId="0" borderId="2" xfId="0" applyNumberFormat="1" applyFont="1" applyBorder="1"/>
    <xf numFmtId="164" fontId="12" fillId="0" borderId="13" xfId="0" applyNumberFormat="1" applyFont="1" applyBorder="1"/>
    <xf numFmtId="0" fontId="6" fillId="0" borderId="0" xfId="0" applyFont="1"/>
    <xf numFmtId="0" fontId="13" fillId="2" borderId="11" xfId="0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6" fillId="2" borderId="11" xfId="0" applyNumberFormat="1" applyFont="1" applyFill="1" applyBorder="1" applyAlignment="1">
      <alignment vertical="top"/>
    </xf>
    <xf numFmtId="49" fontId="29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vertical="center"/>
    </xf>
    <xf numFmtId="0" fontId="30" fillId="0" borderId="0" xfId="0" applyFont="1"/>
    <xf numFmtId="0" fontId="23" fillId="0" borderId="0" xfId="0" applyFont="1" applyAlignment="1">
      <alignment vertical="center"/>
    </xf>
    <xf numFmtId="165" fontId="38" fillId="3" borderId="1" xfId="0" applyNumberFormat="1" applyFont="1" applyFill="1" applyBorder="1" applyAlignment="1">
      <alignment vertical="center"/>
    </xf>
    <xf numFmtId="0" fontId="39" fillId="0" borderId="7" xfId="0" applyFont="1" applyBorder="1"/>
    <xf numFmtId="167" fontId="39" fillId="0" borderId="1" xfId="0" applyNumberFormat="1" applyFont="1" applyBorder="1"/>
    <xf numFmtId="164" fontId="40" fillId="0" borderId="1" xfId="0" applyNumberFormat="1" applyFont="1" applyBorder="1"/>
    <xf numFmtId="164" fontId="41" fillId="0" borderId="1" xfId="0" applyNumberFormat="1" applyFont="1" applyBorder="1"/>
    <xf numFmtId="0" fontId="41" fillId="0" borderId="1" xfId="0" applyFont="1" applyBorder="1"/>
    <xf numFmtId="169" fontId="41" fillId="0" borderId="1" xfId="0" applyNumberFormat="1" applyFont="1" applyBorder="1" applyAlignment="1">
      <alignment horizontal="right"/>
    </xf>
    <xf numFmtId="164" fontId="39" fillId="0" borderId="1" xfId="0" applyNumberFormat="1" applyFont="1" applyBorder="1"/>
    <xf numFmtId="0" fontId="23" fillId="0" borderId="0" xfId="0" applyFont="1"/>
    <xf numFmtId="0" fontId="23" fillId="0" borderId="10" xfId="0" applyFont="1" applyBorder="1"/>
    <xf numFmtId="0" fontId="23" fillId="0" borderId="7" xfId="0" applyFont="1" applyBorder="1"/>
    <xf numFmtId="0" fontId="23" fillId="0" borderId="6" xfId="0" applyFont="1" applyBorder="1"/>
    <xf numFmtId="0" fontId="23" fillId="0" borderId="16" xfId="0" applyFont="1" applyBorder="1"/>
    <xf numFmtId="0" fontId="23" fillId="0" borderId="4" xfId="0" applyFont="1" applyBorder="1"/>
    <xf numFmtId="0" fontId="23" fillId="0" borderId="3" xfId="0" applyFont="1" applyBorder="1"/>
    <xf numFmtId="0" fontId="29" fillId="2" borderId="0" xfId="0" applyFont="1" applyFill="1"/>
    <xf numFmtId="0" fontId="31" fillId="0" borderId="10" xfId="0" applyFont="1" applyBorder="1"/>
    <xf numFmtId="0" fontId="25" fillId="0" borderId="7" xfId="0" applyFont="1" applyBorder="1"/>
    <xf numFmtId="0" fontId="25" fillId="0" borderId="6" xfId="0" applyFont="1" applyBorder="1"/>
    <xf numFmtId="0" fontId="31" fillId="0" borderId="0" xfId="0" applyFont="1"/>
    <xf numFmtId="0" fontId="32" fillId="0" borderId="0" xfId="0" applyFont="1"/>
    <xf numFmtId="0" fontId="33" fillId="2" borderId="0" xfId="0" applyFont="1" applyFill="1"/>
    <xf numFmtId="0" fontId="30" fillId="0" borderId="1" xfId="0" quotePrefix="1" applyFont="1" applyBorder="1"/>
    <xf numFmtId="0" fontId="25" fillId="0" borderId="7" xfId="0" quotePrefix="1" applyFont="1" applyBorder="1"/>
    <xf numFmtId="0" fontId="30" fillId="0" borderId="0" xfId="0" quotePrefix="1" applyFont="1"/>
    <xf numFmtId="0" fontId="30" fillId="0" borderId="7" xfId="0" quotePrefix="1" applyFont="1" applyBorder="1"/>
    <xf numFmtId="0" fontId="30" fillId="0" borderId="4" xfId="0" applyFont="1" applyBorder="1"/>
    <xf numFmtId="0" fontId="30" fillId="0" borderId="16" xfId="0" applyFont="1" applyBorder="1"/>
    <xf numFmtId="0" fontId="30" fillId="0" borderId="7" xfId="0" applyFont="1" applyBorder="1"/>
    <xf numFmtId="0" fontId="30" fillId="0" borderId="16" xfId="0" quotePrefix="1" applyFont="1" applyBorder="1"/>
    <xf numFmtId="0" fontId="25" fillId="0" borderId="0" xfId="0" quotePrefix="1" applyFont="1"/>
    <xf numFmtId="0" fontId="25" fillId="0" borderId="4" xfId="0" quotePrefix="1" applyFont="1" applyBorder="1"/>
    <xf numFmtId="0" fontId="43" fillId="0" borderId="0" xfId="0" applyFont="1"/>
    <xf numFmtId="0" fontId="44" fillId="0" borderId="0" xfId="0" applyFont="1"/>
    <xf numFmtId="0" fontId="25" fillId="0" borderId="16" xfId="0" applyFont="1" applyBorder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30" fillId="0" borderId="12" xfId="0" applyFont="1" applyBorder="1"/>
    <xf numFmtId="0" fontId="23" fillId="0" borderId="12" xfId="0" applyFont="1" applyBorder="1"/>
    <xf numFmtId="164" fontId="15" fillId="0" borderId="12" xfId="0" applyNumberFormat="1" applyFont="1" applyBorder="1"/>
    <xf numFmtId="0" fontId="25" fillId="0" borderId="3" xfId="0" applyFont="1" applyBorder="1"/>
    <xf numFmtId="164" fontId="37" fillId="3" borderId="1" xfId="0" applyNumberFormat="1" applyFont="1" applyFill="1" applyBorder="1" applyAlignment="1">
      <alignment vertical="center"/>
    </xf>
    <xf numFmtId="164" fontId="37" fillId="3" borderId="7" xfId="0" applyNumberFormat="1" applyFont="1" applyFill="1" applyBorder="1" applyAlignment="1">
      <alignment vertical="center"/>
    </xf>
    <xf numFmtId="0" fontId="37" fillId="3" borderId="7" xfId="0" applyFont="1" applyFill="1" applyBorder="1" applyAlignment="1">
      <alignment vertical="center"/>
    </xf>
    <xf numFmtId="169" fontId="37" fillId="3" borderId="7" xfId="0" applyNumberFormat="1" applyFont="1" applyFill="1" applyBorder="1" applyAlignment="1">
      <alignment vertical="center"/>
    </xf>
    <xf numFmtId="164" fontId="37" fillId="3" borderId="17" xfId="0" applyNumberFormat="1" applyFont="1" applyFill="1" applyBorder="1" applyAlignment="1">
      <alignment vertical="center"/>
    </xf>
    <xf numFmtId="0" fontId="37" fillId="3" borderId="18" xfId="0" applyFont="1" applyFill="1" applyBorder="1" applyAlignment="1">
      <alignment vertical="center"/>
    </xf>
    <xf numFmtId="0" fontId="25" fillId="0" borderId="7" xfId="0" quotePrefix="1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69" fontId="15" fillId="0" borderId="1" xfId="0" applyNumberFormat="1" applyFont="1" applyBorder="1" applyAlignment="1">
      <alignment horizontal="right" vertical="center"/>
    </xf>
    <xf numFmtId="164" fontId="12" fillId="0" borderId="1" xfId="0" applyNumberFormat="1" applyFont="1" applyBorder="1" applyAlignment="1">
      <alignment vertical="center"/>
    </xf>
    <xf numFmtId="0" fontId="35" fillId="3" borderId="1" xfId="0" applyFont="1" applyFill="1" applyBorder="1" applyAlignment="1">
      <alignment vertical="center"/>
    </xf>
    <xf numFmtId="0" fontId="36" fillId="3" borderId="1" xfId="0" applyFont="1" applyFill="1" applyBorder="1" applyAlignment="1">
      <alignment vertical="center"/>
    </xf>
    <xf numFmtId="165" fontId="37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0" fillId="3" borderId="1" xfId="0" applyFont="1" applyFill="1" applyBorder="1" applyAlignment="1">
      <alignment vertical="center"/>
    </xf>
    <xf numFmtId="165" fontId="36" fillId="3" borderId="1" xfId="0" applyNumberFormat="1" applyFont="1" applyFill="1" applyBorder="1" applyAlignment="1">
      <alignment vertical="center"/>
    </xf>
    <xf numFmtId="1" fontId="5" fillId="0" borderId="0" xfId="0" applyNumberFormat="1" applyFont="1"/>
    <xf numFmtId="1" fontId="12" fillId="0" borderId="0" xfId="0" applyNumberFormat="1" applyFont="1"/>
    <xf numFmtId="1" fontId="12" fillId="0" borderId="0" xfId="0" applyNumberFormat="1" applyFont="1" applyAlignment="1">
      <alignment vertical="center"/>
    </xf>
    <xf numFmtId="1" fontId="11" fillId="0" borderId="0" xfId="0" applyNumberFormat="1" applyFont="1" applyAlignment="1">
      <alignment vertical="center"/>
    </xf>
    <xf numFmtId="1" fontId="13" fillId="2" borderId="11" xfId="0" applyNumberFormat="1" applyFont="1" applyFill="1" applyBorder="1" applyAlignment="1">
      <alignment vertical="top" wrapText="1"/>
    </xf>
    <xf numFmtId="1" fontId="37" fillId="3" borderId="7" xfId="0" applyNumberFormat="1" applyFont="1" applyFill="1" applyBorder="1" applyAlignment="1">
      <alignment vertical="center"/>
    </xf>
    <xf numFmtId="1" fontId="11" fillId="0" borderId="1" xfId="0" applyNumberFormat="1" applyFont="1" applyBorder="1"/>
    <xf numFmtId="1" fontId="14" fillId="2" borderId="0" xfId="0" applyNumberFormat="1" applyFont="1" applyFill="1"/>
    <xf numFmtId="1" fontId="21" fillId="0" borderId="0" xfId="0" applyNumberFormat="1" applyFont="1"/>
    <xf numFmtId="1" fontId="4" fillId="0" borderId="0" xfId="0" applyNumberFormat="1" applyFont="1"/>
    <xf numFmtId="0" fontId="46" fillId="0" borderId="5" xfId="0" applyFont="1" applyBorder="1"/>
    <xf numFmtId="0" fontId="50" fillId="0" borderId="7" xfId="0" applyFont="1" applyBorder="1"/>
    <xf numFmtId="167" fontId="46" fillId="0" borderId="1" xfId="0" applyNumberFormat="1" applyFont="1" applyBorder="1"/>
    <xf numFmtId="0" fontId="47" fillId="0" borderId="0" xfId="0" applyFont="1"/>
    <xf numFmtId="0" fontId="46" fillId="0" borderId="7" xfId="0" applyFont="1" applyBorder="1"/>
    <xf numFmtId="0" fontId="46" fillId="0" borderId="6" xfId="0" applyFont="1" applyBorder="1"/>
    <xf numFmtId="0" fontId="49" fillId="0" borderId="7" xfId="0" applyFont="1" applyBorder="1"/>
    <xf numFmtId="49" fontId="6" fillId="0" borderId="0" xfId="0" applyNumberFormat="1" applyFont="1" applyAlignment="1">
      <alignment horizontal="left" vertical="center" wrapText="1"/>
    </xf>
    <xf numFmtId="0" fontId="34" fillId="2" borderId="20" xfId="0" applyFont="1" applyFill="1" applyBorder="1"/>
    <xf numFmtId="0" fontId="23" fillId="2" borderId="20" xfId="0" applyFont="1" applyFill="1" applyBorder="1"/>
    <xf numFmtId="0" fontId="12" fillId="2" borderId="20" xfId="0" applyFont="1" applyFill="1" applyBorder="1"/>
    <xf numFmtId="0" fontId="11" fillId="2" borderId="20" xfId="0" applyFont="1" applyFill="1" applyBorder="1"/>
    <xf numFmtId="164" fontId="11" fillId="2" borderId="20" xfId="0" applyNumberFormat="1" applyFont="1" applyFill="1" applyBorder="1"/>
    <xf numFmtId="1" fontId="11" fillId="2" borderId="20" xfId="0" applyNumberFormat="1" applyFont="1" applyFill="1" applyBorder="1"/>
    <xf numFmtId="0" fontId="56" fillId="0" borderId="0" xfId="0" quotePrefix="1" applyFont="1"/>
    <xf numFmtId="0" fontId="54" fillId="0" borderId="10" xfId="0" applyFont="1" applyBorder="1"/>
    <xf numFmtId="0" fontId="55" fillId="0" borderId="9" xfId="0" applyFont="1" applyBorder="1"/>
    <xf numFmtId="0" fontId="56" fillId="0" borderId="7" xfId="0" applyFont="1" applyBorder="1"/>
    <xf numFmtId="0" fontId="54" fillId="0" borderId="7" xfId="0" applyFont="1" applyBorder="1"/>
    <xf numFmtId="0" fontId="53" fillId="0" borderId="0" xfId="0" quotePrefix="1" applyFont="1"/>
    <xf numFmtId="0" fontId="56" fillId="0" borderId="0" xfId="0" applyFont="1"/>
    <xf numFmtId="0" fontId="57" fillId="0" borderId="1" xfId="0" applyFont="1" applyBorder="1"/>
    <xf numFmtId="0" fontId="48" fillId="0" borderId="7" xfId="0" applyFont="1" applyBorder="1"/>
    <xf numFmtId="0" fontId="48" fillId="0" borderId="13" xfId="0" applyFont="1" applyBorder="1"/>
    <xf numFmtId="0" fontId="48" fillId="0" borderId="1" xfId="0" applyFont="1" applyBorder="1"/>
    <xf numFmtId="0" fontId="48" fillId="0" borderId="16" xfId="0" applyFont="1" applyBorder="1"/>
    <xf numFmtId="0" fontId="48" fillId="0" borderId="0" xfId="0" applyFont="1"/>
    <xf numFmtId="0" fontId="50" fillId="0" borderId="10" xfId="0" applyFont="1" applyBorder="1"/>
    <xf numFmtId="0" fontId="59" fillId="0" borderId="0" xfId="0" applyFont="1"/>
    <xf numFmtId="0" fontId="60" fillId="0" borderId="0" xfId="0" applyFont="1"/>
    <xf numFmtId="0" fontId="60" fillId="0" borderId="0" xfId="0" applyFont="1" applyAlignment="1">
      <alignment vertical="center"/>
    </xf>
    <xf numFmtId="0" fontId="61" fillId="2" borderId="11" xfId="0" applyFont="1" applyFill="1" applyBorder="1" applyAlignment="1">
      <alignment vertical="top" wrapText="1"/>
    </xf>
    <xf numFmtId="0" fontId="60" fillId="3" borderId="7" xfId="0" applyFont="1" applyFill="1" applyBorder="1" applyAlignment="1">
      <alignment vertical="center"/>
    </xf>
    <xf numFmtId="164" fontId="60" fillId="0" borderId="1" xfId="0" applyNumberFormat="1" applyFont="1" applyBorder="1"/>
    <xf numFmtId="164" fontId="60" fillId="0" borderId="11" xfId="0" applyNumberFormat="1" applyFont="1" applyBorder="1"/>
    <xf numFmtId="164" fontId="60" fillId="0" borderId="1" xfId="0" applyNumberFormat="1" applyFont="1" applyBorder="1" applyAlignment="1">
      <alignment vertical="center"/>
    </xf>
    <xf numFmtId="164" fontId="60" fillId="0" borderId="13" xfId="0" applyNumberFormat="1" applyFont="1" applyBorder="1"/>
    <xf numFmtId="164" fontId="60" fillId="0" borderId="12" xfId="0" applyNumberFormat="1" applyFont="1" applyBorder="1"/>
    <xf numFmtId="0" fontId="62" fillId="0" borderId="0" xfId="0" applyFont="1"/>
    <xf numFmtId="0" fontId="58" fillId="0" borderId="0" xfId="0" applyFont="1"/>
    <xf numFmtId="0" fontId="61" fillId="0" borderId="0" xfId="0" applyFont="1"/>
    <xf numFmtId="0" fontId="63" fillId="0" borderId="0" xfId="0" applyFont="1"/>
    <xf numFmtId="0" fontId="64" fillId="0" borderId="0" xfId="0" applyFont="1"/>
    <xf numFmtId="0" fontId="66" fillId="0" borderId="0" xfId="0" applyFont="1"/>
    <xf numFmtId="0" fontId="67" fillId="0" borderId="0" xfId="0" applyFont="1"/>
    <xf numFmtId="1" fontId="61" fillId="0" borderId="0" xfId="0" applyNumberFormat="1" applyFont="1"/>
    <xf numFmtId="164" fontId="61" fillId="0" borderId="0" xfId="0" applyNumberFormat="1" applyFont="1"/>
    <xf numFmtId="0" fontId="68" fillId="0" borderId="0" xfId="0" applyFont="1"/>
    <xf numFmtId="0" fontId="65" fillId="0" borderId="0" xfId="0" applyFont="1"/>
    <xf numFmtId="1" fontId="63" fillId="0" borderId="0" xfId="0" applyNumberFormat="1" applyFont="1"/>
    <xf numFmtId="0" fontId="69" fillId="0" borderId="0" xfId="0" applyFont="1"/>
    <xf numFmtId="165" fontId="70" fillId="3" borderId="1" xfId="0" applyNumberFormat="1" applyFont="1" applyFill="1" applyBorder="1" applyAlignment="1">
      <alignment vertical="center"/>
    </xf>
    <xf numFmtId="0" fontId="70" fillId="0" borderId="0" xfId="0" applyFont="1" applyAlignment="1">
      <alignment vertical="center"/>
    </xf>
    <xf numFmtId="0" fontId="70" fillId="0" borderId="0" xfId="0" applyFont="1" applyAlignment="1">
      <alignment horizontal="right"/>
    </xf>
    <xf numFmtId="49" fontId="71" fillId="0" borderId="0" xfId="0" applyNumberFormat="1" applyFont="1" applyAlignment="1">
      <alignment horizontal="left" vertical="center" wrapText="1"/>
    </xf>
    <xf numFmtId="0" fontId="71" fillId="2" borderId="11" xfId="0" applyFont="1" applyFill="1" applyBorder="1" applyAlignment="1">
      <alignment vertical="center"/>
    </xf>
    <xf numFmtId="0" fontId="71" fillId="2" borderId="0" xfId="0" applyFont="1" applyFill="1" applyAlignment="1">
      <alignment vertical="center"/>
    </xf>
    <xf numFmtId="0" fontId="70" fillId="2" borderId="20" xfId="0" applyFont="1" applyFill="1" applyBorder="1" applyAlignment="1">
      <alignment vertical="center"/>
    </xf>
    <xf numFmtId="0" fontId="71" fillId="0" borderId="0" xfId="0" applyFont="1" applyAlignment="1">
      <alignment vertical="center"/>
    </xf>
    <xf numFmtId="0" fontId="72" fillId="0" borderId="1" xfId="707" applyFont="1" applyBorder="1" applyAlignment="1">
      <alignment vertical="center" wrapText="1"/>
    </xf>
    <xf numFmtId="0" fontId="72" fillId="0" borderId="5" xfId="707" applyFont="1" applyBorder="1" applyAlignment="1">
      <alignment vertical="center"/>
    </xf>
    <xf numFmtId="0" fontId="72" fillId="0" borderId="1" xfId="707" applyFont="1" applyBorder="1" applyAlignment="1">
      <alignment vertical="center"/>
    </xf>
    <xf numFmtId="165" fontId="72" fillId="3" borderId="1" xfId="0" applyNumberFormat="1" applyFont="1" applyFill="1" applyBorder="1" applyAlignment="1">
      <alignment vertical="center"/>
    </xf>
    <xf numFmtId="0" fontId="72" fillId="0" borderId="9" xfId="707" applyFont="1" applyBorder="1" applyAlignment="1">
      <alignment vertical="center"/>
    </xf>
    <xf numFmtId="0" fontId="72" fillId="0" borderId="9" xfId="0" applyFont="1" applyBorder="1" applyAlignment="1">
      <alignment vertical="center"/>
    </xf>
    <xf numFmtId="4" fontId="72" fillId="0" borderId="9" xfId="707" applyNumberFormat="1" applyFont="1" applyBorder="1" applyAlignment="1">
      <alignment vertical="center"/>
    </xf>
    <xf numFmtId="0" fontId="72" fillId="0" borderId="13" xfId="707" applyFont="1" applyBorder="1" applyAlignment="1">
      <alignment vertical="center"/>
    </xf>
    <xf numFmtId="0" fontId="72" fillId="0" borderId="1" xfId="0" applyFont="1" applyBorder="1" applyAlignment="1">
      <alignment vertical="center"/>
    </xf>
    <xf numFmtId="0" fontId="72" fillId="0" borderId="13" xfId="707" applyFont="1" applyBorder="1"/>
    <xf numFmtId="0" fontId="72" fillId="0" borderId="12" xfId="707" applyFont="1" applyBorder="1" applyAlignment="1">
      <alignment vertical="center"/>
    </xf>
    <xf numFmtId="0" fontId="72" fillId="0" borderId="3" xfId="0" applyFont="1" applyBorder="1" applyAlignment="1">
      <alignment vertical="center"/>
    </xf>
    <xf numFmtId="49" fontId="6" fillId="2" borderId="9" xfId="0" applyNumberFormat="1" applyFont="1" applyFill="1" applyBorder="1" applyAlignment="1">
      <alignment vertical="top"/>
    </xf>
    <xf numFmtId="0" fontId="13" fillId="2" borderId="3" xfId="0" applyFont="1" applyFill="1" applyBorder="1" applyAlignment="1">
      <alignment vertical="top"/>
    </xf>
    <xf numFmtId="0" fontId="3" fillId="0" borderId="0" xfId="0" applyFont="1" applyAlignment="1">
      <alignment horizontal="right" vertical="top"/>
    </xf>
    <xf numFmtId="0" fontId="74" fillId="0" borderId="0" xfId="0" applyFont="1"/>
    <xf numFmtId="0" fontId="74" fillId="0" borderId="0" xfId="0" applyFont="1" applyAlignment="1">
      <alignment vertical="center"/>
    </xf>
    <xf numFmtId="0" fontId="75" fillId="2" borderId="11" xfId="0" applyFont="1" applyFill="1" applyBorder="1" applyAlignment="1">
      <alignment vertical="top" wrapText="1"/>
    </xf>
    <xf numFmtId="164" fontId="76" fillId="3" borderId="17" xfId="0" applyNumberFormat="1" applyFont="1" applyFill="1" applyBorder="1" applyAlignment="1">
      <alignment vertical="center"/>
    </xf>
    <xf numFmtId="164" fontId="76" fillId="0" borderId="1" xfId="0" applyNumberFormat="1" applyFont="1" applyBorder="1"/>
    <xf numFmtId="0" fontId="77" fillId="0" borderId="0" xfId="0" applyFont="1"/>
    <xf numFmtId="0" fontId="78" fillId="0" borderId="0" xfId="0" applyFont="1"/>
    <xf numFmtId="0" fontId="75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48" fillId="3" borderId="1" xfId="0" applyFont="1" applyFill="1" applyBorder="1" applyAlignment="1">
      <alignment vertical="center"/>
    </xf>
    <xf numFmtId="0" fontId="82" fillId="0" borderId="12" xfId="0" applyFont="1" applyBorder="1"/>
    <xf numFmtId="0" fontId="82" fillId="0" borderId="11" xfId="0" applyFont="1" applyBorder="1"/>
    <xf numFmtId="0" fontId="81" fillId="0" borderId="5" xfId="0" applyFont="1" applyBorder="1"/>
    <xf numFmtId="0" fontId="82" fillId="0" borderId="1" xfId="0" applyFont="1" applyBorder="1"/>
    <xf numFmtId="0" fontId="48" fillId="0" borderId="1" xfId="0" applyFont="1" applyBorder="1" applyAlignment="1">
      <alignment vertical="center"/>
    </xf>
    <xf numFmtId="0" fontId="48" fillId="0" borderId="11" xfId="0" applyFont="1" applyBorder="1"/>
    <xf numFmtId="164" fontId="51" fillId="2" borderId="0" xfId="0" applyNumberFormat="1" applyFont="1" applyFill="1"/>
    <xf numFmtId="164" fontId="51" fillId="2" borderId="20" xfId="0" applyNumberFormat="1" applyFont="1" applyFill="1" applyBorder="1"/>
    <xf numFmtId="0" fontId="44" fillId="0" borderId="0" xfId="0" applyFont="1" applyAlignment="1">
      <alignment vertical="center"/>
    </xf>
    <xf numFmtId="0" fontId="42" fillId="0" borderId="0" xfId="0" applyFont="1"/>
    <xf numFmtId="0" fontId="83" fillId="2" borderId="8" xfId="0" applyFont="1" applyFill="1" applyBorder="1"/>
    <xf numFmtId="0" fontId="84" fillId="2" borderId="0" xfId="0" applyFont="1" applyFill="1"/>
    <xf numFmtId="0" fontId="85" fillId="2" borderId="0" xfId="0" applyFont="1" applyFill="1"/>
    <xf numFmtId="0" fontId="86" fillId="2" borderId="0" xfId="0" applyFont="1" applyFill="1"/>
    <xf numFmtId="0" fontId="85" fillId="2" borderId="0" xfId="0" applyFont="1" applyFill="1" applyAlignment="1">
      <alignment vertical="center"/>
    </xf>
    <xf numFmtId="1" fontId="86" fillId="2" borderId="0" xfId="0" applyNumberFormat="1" applyFont="1" applyFill="1"/>
    <xf numFmtId="164" fontId="86" fillId="2" borderId="0" xfId="0" applyNumberFormat="1" applyFont="1" applyFill="1"/>
    <xf numFmtId="164" fontId="87" fillId="0" borderId="0" xfId="0" applyNumberFormat="1" applyFont="1"/>
    <xf numFmtId="0" fontId="87" fillId="0" borderId="0" xfId="0" applyFont="1"/>
    <xf numFmtId="9" fontId="86" fillId="2" borderId="0" xfId="0" applyNumberFormat="1" applyFont="1" applyFill="1"/>
    <xf numFmtId="0" fontId="88" fillId="2" borderId="8" xfId="0" applyFont="1" applyFill="1" applyBorder="1"/>
    <xf numFmtId="0" fontId="89" fillId="2" borderId="0" xfId="0" applyFont="1" applyFill="1"/>
    <xf numFmtId="0" fontId="90" fillId="2" borderId="0" xfId="0" applyFont="1" applyFill="1"/>
    <xf numFmtId="0" fontId="91" fillId="2" borderId="0" xfId="0" applyFont="1" applyFill="1"/>
    <xf numFmtId="0" fontId="90" fillId="2" borderId="0" xfId="0" applyFont="1" applyFill="1" applyAlignment="1">
      <alignment vertical="center"/>
    </xf>
    <xf numFmtId="1" fontId="91" fillId="2" borderId="0" xfId="0" applyNumberFormat="1" applyFont="1" applyFill="1"/>
    <xf numFmtId="164" fontId="91" fillId="2" borderId="0" xfId="0" applyNumberFormat="1" applyFont="1" applyFill="1"/>
    <xf numFmtId="0" fontId="92" fillId="0" borderId="0" xfId="0" applyFont="1"/>
    <xf numFmtId="10" fontId="86" fillId="2" borderId="0" xfId="0" applyNumberFormat="1" applyFont="1" applyFill="1"/>
    <xf numFmtId="0" fontId="83" fillId="2" borderId="14" xfId="0" applyFont="1" applyFill="1" applyBorder="1"/>
    <xf numFmtId="0" fontId="84" fillId="2" borderId="15" xfId="0" applyFont="1" applyFill="1" applyBorder="1"/>
    <xf numFmtId="0" fontId="85" fillId="2" borderId="15" xfId="0" applyFont="1" applyFill="1" applyBorder="1"/>
    <xf numFmtId="0" fontId="86" fillId="2" borderId="15" xfId="0" applyFont="1" applyFill="1" applyBorder="1"/>
    <xf numFmtId="0" fontId="85" fillId="2" borderId="15" xfId="0" applyFont="1" applyFill="1" applyBorder="1" applyAlignment="1">
      <alignment vertical="center"/>
    </xf>
    <xf numFmtId="1" fontId="86" fillId="2" borderId="15" xfId="0" applyNumberFormat="1" applyFont="1" applyFill="1" applyBorder="1"/>
    <xf numFmtId="164" fontId="86" fillId="2" borderId="15" xfId="0" applyNumberFormat="1" applyFont="1" applyFill="1" applyBorder="1"/>
    <xf numFmtId="0" fontId="86" fillId="2" borderId="4" xfId="0" applyFont="1" applyFill="1" applyBorder="1"/>
    <xf numFmtId="164" fontId="86" fillId="2" borderId="12" xfId="0" applyNumberFormat="1" applyFont="1" applyFill="1" applyBorder="1"/>
    <xf numFmtId="166" fontId="86" fillId="2" borderId="4" xfId="0" applyNumberFormat="1" applyFont="1" applyFill="1" applyBorder="1"/>
    <xf numFmtId="0" fontId="93" fillId="0" borderId="0" xfId="0" applyFont="1"/>
    <xf numFmtId="164" fontId="86" fillId="2" borderId="20" xfId="0" applyNumberFormat="1" applyFont="1" applyFill="1" applyBorder="1"/>
    <xf numFmtId="0" fontId="89" fillId="2" borderId="20" xfId="0" applyFont="1" applyFill="1" applyBorder="1"/>
    <xf numFmtId="0" fontId="90" fillId="2" borderId="20" xfId="0" applyFont="1" applyFill="1" applyBorder="1"/>
    <xf numFmtId="0" fontId="91" fillId="2" borderId="20" xfId="0" applyFont="1" applyFill="1" applyBorder="1"/>
    <xf numFmtId="0" fontId="90" fillId="2" borderId="20" xfId="0" applyFont="1" applyFill="1" applyBorder="1" applyAlignment="1">
      <alignment vertical="center"/>
    </xf>
    <xf numFmtId="164" fontId="91" fillId="2" borderId="20" xfId="0" applyNumberFormat="1" applyFont="1" applyFill="1" applyBorder="1"/>
    <xf numFmtId="1" fontId="91" fillId="2" borderId="20" xfId="0" applyNumberFormat="1" applyFont="1" applyFill="1" applyBorder="1"/>
  </cellXfs>
  <cellStyles count="754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" xfId="391" builtinId="8" hidden="1"/>
    <cellStyle name="Lien hypertexte" xfId="393" builtinId="8" hidden="1"/>
    <cellStyle name="Lien hypertexte" xfId="395" builtinId="8" hidden="1"/>
    <cellStyle name="Lien hypertexte" xfId="397" builtinId="8" hidden="1"/>
    <cellStyle name="Lien hypertexte" xfId="399" builtinId="8" hidden="1"/>
    <cellStyle name="Lien hypertexte" xfId="401" builtinId="8" hidden="1"/>
    <cellStyle name="Lien hypertexte" xfId="403" builtinId="8" hidden="1"/>
    <cellStyle name="Lien hypertexte" xfId="405" builtinId="8" hidden="1"/>
    <cellStyle name="Lien hypertexte" xfId="407" builtinId="8" hidden="1"/>
    <cellStyle name="Lien hypertexte" xfId="409" builtinId="8" hidden="1"/>
    <cellStyle name="Lien hypertexte" xfId="411" builtinId="8" hidden="1"/>
    <cellStyle name="Lien hypertexte" xfId="413" builtinId="8" hidden="1"/>
    <cellStyle name="Lien hypertexte" xfId="415" builtinId="8" hidden="1"/>
    <cellStyle name="Lien hypertexte" xfId="417" builtinId="8" hidden="1"/>
    <cellStyle name="Lien hypertexte" xfId="419" builtinId="8" hidden="1"/>
    <cellStyle name="Lien hypertexte" xfId="421" builtinId="8" hidden="1"/>
    <cellStyle name="Lien hypertexte" xfId="423" builtinId="8" hidden="1"/>
    <cellStyle name="Lien hypertexte" xfId="425" builtinId="8" hidden="1"/>
    <cellStyle name="Lien hypertexte" xfId="427" builtinId="8" hidden="1"/>
    <cellStyle name="Lien hypertexte" xfId="429" builtinId="8" hidden="1"/>
    <cellStyle name="Lien hypertexte" xfId="431" builtinId="8" hidden="1"/>
    <cellStyle name="Lien hypertexte" xfId="433" builtinId="8" hidden="1"/>
    <cellStyle name="Lien hypertexte" xfId="435" builtinId="8" hidden="1"/>
    <cellStyle name="Lien hypertexte" xfId="437" builtinId="8" hidden="1"/>
    <cellStyle name="Lien hypertexte" xfId="439" builtinId="8" hidden="1"/>
    <cellStyle name="Lien hypertexte" xfId="441" builtinId="8" hidden="1"/>
    <cellStyle name="Lien hypertexte" xfId="443" builtinId="8" hidden="1"/>
    <cellStyle name="Lien hypertexte" xfId="445" builtinId="8" hidden="1"/>
    <cellStyle name="Lien hypertexte" xfId="447" builtinId="8" hidden="1"/>
    <cellStyle name="Lien hypertexte" xfId="449" builtinId="8" hidden="1"/>
    <cellStyle name="Lien hypertexte" xfId="451" builtinId="8" hidden="1"/>
    <cellStyle name="Lien hypertexte" xfId="453" builtinId="8" hidden="1"/>
    <cellStyle name="Lien hypertexte" xfId="455" builtinId="8" hidden="1"/>
    <cellStyle name="Lien hypertexte" xfId="457" builtinId="8" hidden="1"/>
    <cellStyle name="Lien hypertexte" xfId="459" builtinId="8" hidden="1"/>
    <cellStyle name="Lien hypertexte" xfId="461" builtinId="8" hidden="1"/>
    <cellStyle name="Lien hypertexte" xfId="463" builtinId="8" hidden="1"/>
    <cellStyle name="Lien hypertexte" xfId="465" builtinId="8" hidden="1"/>
    <cellStyle name="Lien hypertexte" xfId="467" builtinId="8" hidden="1"/>
    <cellStyle name="Lien hypertexte" xfId="469" builtinId="8" hidden="1"/>
    <cellStyle name="Lien hypertexte" xfId="471" builtinId="8" hidden="1"/>
    <cellStyle name="Lien hypertexte" xfId="473" builtinId="8" hidden="1"/>
    <cellStyle name="Lien hypertexte" xfId="475" builtinId="8" hidden="1"/>
    <cellStyle name="Lien hypertexte" xfId="477" builtinId="8" hidden="1"/>
    <cellStyle name="Lien hypertexte" xfId="479" builtinId="8" hidden="1"/>
    <cellStyle name="Lien hypertexte" xfId="481" builtinId="8" hidden="1"/>
    <cellStyle name="Lien hypertexte" xfId="483" builtinId="8" hidden="1"/>
    <cellStyle name="Lien hypertexte" xfId="485" builtinId="8" hidden="1"/>
    <cellStyle name="Lien hypertexte" xfId="487" builtinId="8" hidden="1"/>
    <cellStyle name="Lien hypertexte" xfId="489" builtinId="8" hidden="1"/>
    <cellStyle name="Lien hypertexte" xfId="491" builtinId="8" hidden="1"/>
    <cellStyle name="Lien hypertexte" xfId="493" builtinId="8" hidden="1"/>
    <cellStyle name="Lien hypertexte" xfId="495" builtinId="8" hidden="1"/>
    <cellStyle name="Lien hypertexte" xfId="497" builtinId="8" hidden="1"/>
    <cellStyle name="Lien hypertexte" xfId="499" builtinId="8" hidden="1"/>
    <cellStyle name="Lien hypertexte" xfId="501" builtinId="8" hidden="1"/>
    <cellStyle name="Lien hypertexte" xfId="503" builtinId="8" hidden="1"/>
    <cellStyle name="Lien hypertexte" xfId="505" builtinId="8" hidden="1"/>
    <cellStyle name="Lien hypertexte" xfId="507" builtinId="8" hidden="1"/>
    <cellStyle name="Lien hypertexte" xfId="509" builtinId="8" hidden="1"/>
    <cellStyle name="Lien hypertexte" xfId="511" builtinId="8" hidden="1"/>
    <cellStyle name="Lien hypertexte" xfId="513" builtinId="8" hidden="1"/>
    <cellStyle name="Lien hypertexte" xfId="515" builtinId="8" hidden="1"/>
    <cellStyle name="Lien hypertexte" xfId="517" builtinId="8" hidden="1"/>
    <cellStyle name="Lien hypertexte" xfId="519" builtinId="8" hidden="1"/>
    <cellStyle name="Lien hypertexte" xfId="521" builtinId="8" hidden="1"/>
    <cellStyle name="Lien hypertexte" xfId="523" builtinId="8" hidden="1"/>
    <cellStyle name="Lien hypertexte" xfId="525" builtinId="8" hidden="1"/>
    <cellStyle name="Lien hypertexte" xfId="527" builtinId="8" hidden="1"/>
    <cellStyle name="Lien hypertexte" xfId="529" builtinId="8" hidden="1"/>
    <cellStyle name="Lien hypertexte" xfId="531" builtinId="8" hidden="1"/>
    <cellStyle name="Lien hypertexte" xfId="533" builtinId="8" hidden="1"/>
    <cellStyle name="Lien hypertexte" xfId="535" builtinId="8" hidden="1"/>
    <cellStyle name="Lien hypertexte" xfId="537" builtinId="8" hidden="1"/>
    <cellStyle name="Lien hypertexte" xfId="539" builtinId="8" hidden="1"/>
    <cellStyle name="Lien hypertexte" xfId="541" builtinId="8" hidden="1"/>
    <cellStyle name="Lien hypertexte" xfId="543" builtinId="8" hidden="1"/>
    <cellStyle name="Lien hypertexte" xfId="545" builtinId="8" hidden="1"/>
    <cellStyle name="Lien hypertexte" xfId="547" builtinId="8" hidden="1"/>
    <cellStyle name="Lien hypertexte" xfId="549" builtinId="8" hidden="1"/>
    <cellStyle name="Lien hypertexte" xfId="551" builtinId="8" hidden="1"/>
    <cellStyle name="Lien hypertexte" xfId="553" builtinId="8" hidden="1"/>
    <cellStyle name="Lien hypertexte" xfId="555" builtinId="8" hidden="1"/>
    <cellStyle name="Lien hypertexte" xfId="557" builtinId="8" hidden="1"/>
    <cellStyle name="Lien hypertexte" xfId="559" builtinId="8" hidden="1"/>
    <cellStyle name="Lien hypertexte" xfId="561" builtinId="8" hidden="1"/>
    <cellStyle name="Lien hypertexte" xfId="563" builtinId="8" hidden="1"/>
    <cellStyle name="Lien hypertexte" xfId="565" builtinId="8" hidden="1"/>
    <cellStyle name="Lien hypertexte" xfId="567" builtinId="8" hidden="1"/>
    <cellStyle name="Lien hypertexte" xfId="569" builtinId="8" hidden="1"/>
    <cellStyle name="Lien hypertexte" xfId="571" builtinId="8" hidden="1"/>
    <cellStyle name="Lien hypertexte" xfId="573" builtinId="8" hidden="1"/>
    <cellStyle name="Lien hypertexte" xfId="575" builtinId="8" hidden="1"/>
    <cellStyle name="Lien hypertexte" xfId="577" builtinId="8" hidden="1"/>
    <cellStyle name="Lien hypertexte" xfId="579" builtinId="8" hidden="1"/>
    <cellStyle name="Lien hypertexte" xfId="581" builtinId="8" hidden="1"/>
    <cellStyle name="Lien hypertexte" xfId="583" builtinId="8" hidden="1"/>
    <cellStyle name="Lien hypertexte" xfId="585" builtinId="8" hidden="1"/>
    <cellStyle name="Lien hypertexte" xfId="587" builtinId="8" hidden="1"/>
    <cellStyle name="Lien hypertexte" xfId="589" builtinId="8" hidden="1"/>
    <cellStyle name="Lien hypertexte" xfId="591" builtinId="8" hidden="1"/>
    <cellStyle name="Lien hypertexte" xfId="593" builtinId="8" hidden="1"/>
    <cellStyle name="Lien hypertexte" xfId="595" builtinId="8" hidden="1"/>
    <cellStyle name="Lien hypertexte" xfId="597" builtinId="8" hidden="1"/>
    <cellStyle name="Lien hypertexte" xfId="599" builtinId="8" hidden="1"/>
    <cellStyle name="Lien hypertexte" xfId="601" builtinId="8" hidden="1"/>
    <cellStyle name="Lien hypertexte" xfId="603" builtinId="8" hidden="1"/>
    <cellStyle name="Lien hypertexte" xfId="605" builtinId="8" hidden="1"/>
    <cellStyle name="Lien hypertexte" xfId="607" builtinId="8" hidden="1"/>
    <cellStyle name="Lien hypertexte" xfId="609" builtinId="8" hidden="1"/>
    <cellStyle name="Lien hypertexte" xfId="611" builtinId="8" hidden="1"/>
    <cellStyle name="Lien hypertexte" xfId="613" builtinId="8" hidden="1"/>
    <cellStyle name="Lien hypertexte" xfId="615" builtinId="8" hidden="1"/>
    <cellStyle name="Lien hypertexte" xfId="617" builtinId="8" hidden="1"/>
    <cellStyle name="Lien hypertexte" xfId="619" builtinId="8" hidden="1"/>
    <cellStyle name="Lien hypertexte" xfId="621" builtinId="8" hidden="1"/>
    <cellStyle name="Lien hypertexte" xfId="623" builtinId="8" hidden="1"/>
    <cellStyle name="Lien hypertexte" xfId="625" builtinId="8" hidden="1"/>
    <cellStyle name="Lien hypertexte" xfId="627" builtinId="8" hidden="1"/>
    <cellStyle name="Lien hypertexte" xfId="629" builtinId="8" hidden="1"/>
    <cellStyle name="Lien hypertexte" xfId="631" builtinId="8" hidden="1"/>
    <cellStyle name="Lien hypertexte" xfId="633" builtinId="8" hidden="1"/>
    <cellStyle name="Lien hypertexte" xfId="635" builtinId="8" hidden="1"/>
    <cellStyle name="Lien hypertexte" xfId="637" builtinId="8" hidden="1"/>
    <cellStyle name="Lien hypertexte" xfId="639" builtinId="8" hidden="1"/>
    <cellStyle name="Lien hypertexte" xfId="641" builtinId="8" hidden="1"/>
    <cellStyle name="Lien hypertexte" xfId="643" builtinId="8" hidden="1"/>
    <cellStyle name="Lien hypertexte" xfId="645" builtinId="8" hidden="1"/>
    <cellStyle name="Lien hypertexte" xfId="647" builtinId="8" hidden="1"/>
    <cellStyle name="Lien hypertexte" xfId="649" builtinId="8" hidden="1"/>
    <cellStyle name="Lien hypertexte" xfId="651" builtinId="8" hidden="1"/>
    <cellStyle name="Lien hypertexte" xfId="653" builtinId="8" hidden="1"/>
    <cellStyle name="Lien hypertexte" xfId="655" builtinId="8" hidden="1"/>
    <cellStyle name="Lien hypertexte" xfId="657" builtinId="8" hidden="1"/>
    <cellStyle name="Lien hypertexte" xfId="659" builtinId="8" hidden="1"/>
    <cellStyle name="Lien hypertexte" xfId="661" builtinId="8" hidden="1"/>
    <cellStyle name="Lien hypertexte" xfId="663" builtinId="8" hidden="1"/>
    <cellStyle name="Lien hypertexte" xfId="665" builtinId="8" hidden="1"/>
    <cellStyle name="Lien hypertexte" xfId="667" builtinId="8" hidden="1"/>
    <cellStyle name="Lien hypertexte" xfId="669" builtinId="8" hidden="1"/>
    <cellStyle name="Lien hypertexte" xfId="671" builtinId="8" hidden="1"/>
    <cellStyle name="Lien hypertexte" xfId="673" builtinId="8" hidden="1"/>
    <cellStyle name="Lien hypertexte" xfId="675" builtinId="8" hidden="1"/>
    <cellStyle name="Lien hypertexte" xfId="677" builtinId="8" hidden="1"/>
    <cellStyle name="Lien hypertexte" xfId="679" builtinId="8" hidden="1"/>
    <cellStyle name="Lien hypertexte" xfId="681" builtinId="8" hidden="1"/>
    <cellStyle name="Lien hypertexte" xfId="683" builtinId="8" hidden="1"/>
    <cellStyle name="Lien hypertexte" xfId="685" builtinId="8" hidden="1"/>
    <cellStyle name="Lien hypertexte" xfId="687" builtinId="8" hidden="1"/>
    <cellStyle name="Lien hypertexte" xfId="689" builtinId="8" hidden="1"/>
    <cellStyle name="Lien hypertexte" xfId="691" builtinId="8" hidden="1"/>
    <cellStyle name="Lien hypertexte" xfId="693" builtinId="8" hidden="1"/>
    <cellStyle name="Lien hypertexte" xfId="695" builtinId="8" hidden="1"/>
    <cellStyle name="Lien hypertexte" xfId="697" builtinId="8" hidden="1"/>
    <cellStyle name="Lien hypertexte" xfId="699" builtinId="8" hidden="1"/>
    <cellStyle name="Lien hypertexte" xfId="701" builtinId="8" hidden="1"/>
    <cellStyle name="Lien hypertexte" xfId="703" builtinId="8" hidden="1"/>
    <cellStyle name="Lien hypertexte" xfId="705" builtinId="8" hidden="1"/>
    <cellStyle name="Lien hypertexte" xfId="707" builtinId="8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Lien hypertexte visité" xfId="392" builtinId="9" hidden="1"/>
    <cellStyle name="Lien hypertexte visité" xfId="394" builtinId="9" hidden="1"/>
    <cellStyle name="Lien hypertexte visité" xfId="396" builtinId="9" hidden="1"/>
    <cellStyle name="Lien hypertexte visité" xfId="398" builtinId="9" hidden="1"/>
    <cellStyle name="Lien hypertexte visité" xfId="400" builtinId="9" hidden="1"/>
    <cellStyle name="Lien hypertexte visité" xfId="402" builtinId="9" hidden="1"/>
    <cellStyle name="Lien hypertexte visité" xfId="404" builtinId="9" hidden="1"/>
    <cellStyle name="Lien hypertexte visité" xfId="406" builtinId="9" hidden="1"/>
    <cellStyle name="Lien hypertexte visité" xfId="408" builtinId="9" hidden="1"/>
    <cellStyle name="Lien hypertexte visité" xfId="410" builtinId="9" hidden="1"/>
    <cellStyle name="Lien hypertexte visité" xfId="412" builtinId="9" hidden="1"/>
    <cellStyle name="Lien hypertexte visité" xfId="414" builtinId="9" hidden="1"/>
    <cellStyle name="Lien hypertexte visité" xfId="416" builtinId="9" hidden="1"/>
    <cellStyle name="Lien hypertexte visité" xfId="418" builtinId="9" hidden="1"/>
    <cellStyle name="Lien hypertexte visité" xfId="420" builtinId="9" hidden="1"/>
    <cellStyle name="Lien hypertexte visité" xfId="422" builtinId="9" hidden="1"/>
    <cellStyle name="Lien hypertexte visité" xfId="424" builtinId="9" hidden="1"/>
    <cellStyle name="Lien hypertexte visité" xfId="426" builtinId="9" hidden="1"/>
    <cellStyle name="Lien hypertexte visité" xfId="428" builtinId="9" hidden="1"/>
    <cellStyle name="Lien hypertexte visité" xfId="430" builtinId="9" hidden="1"/>
    <cellStyle name="Lien hypertexte visité" xfId="432" builtinId="9" hidden="1"/>
    <cellStyle name="Lien hypertexte visité" xfId="434" builtinId="9" hidden="1"/>
    <cellStyle name="Lien hypertexte visité" xfId="436" builtinId="9" hidden="1"/>
    <cellStyle name="Lien hypertexte visité" xfId="438" builtinId="9" hidden="1"/>
    <cellStyle name="Lien hypertexte visité" xfId="440" builtinId="9" hidden="1"/>
    <cellStyle name="Lien hypertexte visité" xfId="442" builtinId="9" hidden="1"/>
    <cellStyle name="Lien hypertexte visité" xfId="444" builtinId="9" hidden="1"/>
    <cellStyle name="Lien hypertexte visité" xfId="446" builtinId="9" hidden="1"/>
    <cellStyle name="Lien hypertexte visité" xfId="448" builtinId="9" hidden="1"/>
    <cellStyle name="Lien hypertexte visité" xfId="450" builtinId="9" hidden="1"/>
    <cellStyle name="Lien hypertexte visité" xfId="452" builtinId="9" hidden="1"/>
    <cellStyle name="Lien hypertexte visité" xfId="454" builtinId="9" hidden="1"/>
    <cellStyle name="Lien hypertexte visité" xfId="456" builtinId="9" hidden="1"/>
    <cellStyle name="Lien hypertexte visité" xfId="458" builtinId="9" hidden="1"/>
    <cellStyle name="Lien hypertexte visité" xfId="460" builtinId="9" hidden="1"/>
    <cellStyle name="Lien hypertexte visité" xfId="462" builtinId="9" hidden="1"/>
    <cellStyle name="Lien hypertexte visité" xfId="464" builtinId="9" hidden="1"/>
    <cellStyle name="Lien hypertexte visité" xfId="466" builtinId="9" hidden="1"/>
    <cellStyle name="Lien hypertexte visité" xfId="468" builtinId="9" hidden="1"/>
    <cellStyle name="Lien hypertexte visité" xfId="470" builtinId="9" hidden="1"/>
    <cellStyle name="Lien hypertexte visité" xfId="472" builtinId="9" hidden="1"/>
    <cellStyle name="Lien hypertexte visité" xfId="474" builtinId="9" hidden="1"/>
    <cellStyle name="Lien hypertexte visité" xfId="476" builtinId="9" hidden="1"/>
    <cellStyle name="Lien hypertexte visité" xfId="478" builtinId="9" hidden="1"/>
    <cellStyle name="Lien hypertexte visité" xfId="480" builtinId="9" hidden="1"/>
    <cellStyle name="Lien hypertexte visité" xfId="482" builtinId="9" hidden="1"/>
    <cellStyle name="Lien hypertexte visité" xfId="484" builtinId="9" hidden="1"/>
    <cellStyle name="Lien hypertexte visité" xfId="486" builtinId="9" hidden="1"/>
    <cellStyle name="Lien hypertexte visité" xfId="488" builtinId="9" hidden="1"/>
    <cellStyle name="Lien hypertexte visité" xfId="490" builtinId="9" hidden="1"/>
    <cellStyle name="Lien hypertexte visité" xfId="492" builtinId="9" hidden="1"/>
    <cellStyle name="Lien hypertexte visité" xfId="494" builtinId="9" hidden="1"/>
    <cellStyle name="Lien hypertexte visité" xfId="496" builtinId="9" hidden="1"/>
    <cellStyle name="Lien hypertexte visité" xfId="498" builtinId="9" hidden="1"/>
    <cellStyle name="Lien hypertexte visité" xfId="500" builtinId="9" hidden="1"/>
    <cellStyle name="Lien hypertexte visité" xfId="502" builtinId="9" hidden="1"/>
    <cellStyle name="Lien hypertexte visité" xfId="504" builtinId="9" hidden="1"/>
    <cellStyle name="Lien hypertexte visité" xfId="506" builtinId="9" hidden="1"/>
    <cellStyle name="Lien hypertexte visité" xfId="508" builtinId="9" hidden="1"/>
    <cellStyle name="Lien hypertexte visité" xfId="510" builtinId="9" hidden="1"/>
    <cellStyle name="Lien hypertexte visité" xfId="512" builtinId="9" hidden="1"/>
    <cellStyle name="Lien hypertexte visité" xfId="514" builtinId="9" hidden="1"/>
    <cellStyle name="Lien hypertexte visité" xfId="516" builtinId="9" hidden="1"/>
    <cellStyle name="Lien hypertexte visité" xfId="518" builtinId="9" hidden="1"/>
    <cellStyle name="Lien hypertexte visité" xfId="520" builtinId="9" hidden="1"/>
    <cellStyle name="Lien hypertexte visité" xfId="522" builtinId="9" hidden="1"/>
    <cellStyle name="Lien hypertexte visité" xfId="524" builtinId="9" hidden="1"/>
    <cellStyle name="Lien hypertexte visité" xfId="526" builtinId="9" hidden="1"/>
    <cellStyle name="Lien hypertexte visité" xfId="528" builtinId="9" hidden="1"/>
    <cellStyle name="Lien hypertexte visité" xfId="530" builtinId="9" hidden="1"/>
    <cellStyle name="Lien hypertexte visité" xfId="532" builtinId="9" hidden="1"/>
    <cellStyle name="Lien hypertexte visité" xfId="534" builtinId="9" hidden="1"/>
    <cellStyle name="Lien hypertexte visité" xfId="536" builtinId="9" hidden="1"/>
    <cellStyle name="Lien hypertexte visité" xfId="538" builtinId="9" hidden="1"/>
    <cellStyle name="Lien hypertexte visité" xfId="540" builtinId="9" hidden="1"/>
    <cellStyle name="Lien hypertexte visité" xfId="542" builtinId="9" hidden="1"/>
    <cellStyle name="Lien hypertexte visité" xfId="544" builtinId="9" hidden="1"/>
    <cellStyle name="Lien hypertexte visité" xfId="546" builtinId="9" hidden="1"/>
    <cellStyle name="Lien hypertexte visité" xfId="548" builtinId="9" hidden="1"/>
    <cellStyle name="Lien hypertexte visité" xfId="550" builtinId="9" hidden="1"/>
    <cellStyle name="Lien hypertexte visité" xfId="552" builtinId="9" hidden="1"/>
    <cellStyle name="Lien hypertexte visité" xfId="554" builtinId="9" hidden="1"/>
    <cellStyle name="Lien hypertexte visité" xfId="556" builtinId="9" hidden="1"/>
    <cellStyle name="Lien hypertexte visité" xfId="558" builtinId="9" hidden="1"/>
    <cellStyle name="Lien hypertexte visité" xfId="560" builtinId="9" hidden="1"/>
    <cellStyle name="Lien hypertexte visité" xfId="562" builtinId="9" hidden="1"/>
    <cellStyle name="Lien hypertexte visité" xfId="564" builtinId="9" hidden="1"/>
    <cellStyle name="Lien hypertexte visité" xfId="566" builtinId="9" hidden="1"/>
    <cellStyle name="Lien hypertexte visité" xfId="568" builtinId="9" hidden="1"/>
    <cellStyle name="Lien hypertexte visité" xfId="570" builtinId="9" hidden="1"/>
    <cellStyle name="Lien hypertexte visité" xfId="572" builtinId="9" hidden="1"/>
    <cellStyle name="Lien hypertexte visité" xfId="574" builtinId="9" hidden="1"/>
    <cellStyle name="Lien hypertexte visité" xfId="576" builtinId="9" hidden="1"/>
    <cellStyle name="Lien hypertexte visité" xfId="578" builtinId="9" hidden="1"/>
    <cellStyle name="Lien hypertexte visité" xfId="580" builtinId="9" hidden="1"/>
    <cellStyle name="Lien hypertexte visité" xfId="582" builtinId="9" hidden="1"/>
    <cellStyle name="Lien hypertexte visité" xfId="584" builtinId="9" hidden="1"/>
    <cellStyle name="Lien hypertexte visité" xfId="586" builtinId="9" hidden="1"/>
    <cellStyle name="Lien hypertexte visité" xfId="588" builtinId="9" hidden="1"/>
    <cellStyle name="Lien hypertexte visité" xfId="590" builtinId="9" hidden="1"/>
    <cellStyle name="Lien hypertexte visité" xfId="592" builtinId="9" hidden="1"/>
    <cellStyle name="Lien hypertexte visité" xfId="594" builtinId="9" hidden="1"/>
    <cellStyle name="Lien hypertexte visité" xfId="596" builtinId="9" hidden="1"/>
    <cellStyle name="Lien hypertexte visité" xfId="598" builtinId="9" hidden="1"/>
    <cellStyle name="Lien hypertexte visité" xfId="600" builtinId="9" hidden="1"/>
    <cellStyle name="Lien hypertexte visité" xfId="602" builtinId="9" hidden="1"/>
    <cellStyle name="Lien hypertexte visité" xfId="604" builtinId="9" hidden="1"/>
    <cellStyle name="Lien hypertexte visité" xfId="606" builtinId="9" hidden="1"/>
    <cellStyle name="Lien hypertexte visité" xfId="608" builtinId="9" hidden="1"/>
    <cellStyle name="Lien hypertexte visité" xfId="610" builtinId="9" hidden="1"/>
    <cellStyle name="Lien hypertexte visité" xfId="612" builtinId="9" hidden="1"/>
    <cellStyle name="Lien hypertexte visité" xfId="614" builtinId="9" hidden="1"/>
    <cellStyle name="Lien hypertexte visité" xfId="616" builtinId="9" hidden="1"/>
    <cellStyle name="Lien hypertexte visité" xfId="618" builtinId="9" hidden="1"/>
    <cellStyle name="Lien hypertexte visité" xfId="620" builtinId="9" hidden="1"/>
    <cellStyle name="Lien hypertexte visité" xfId="622" builtinId="9" hidden="1"/>
    <cellStyle name="Lien hypertexte visité" xfId="624" builtinId="9" hidden="1"/>
    <cellStyle name="Lien hypertexte visité" xfId="626" builtinId="9" hidden="1"/>
    <cellStyle name="Lien hypertexte visité" xfId="628" builtinId="9" hidden="1"/>
    <cellStyle name="Lien hypertexte visité" xfId="630" builtinId="9" hidden="1"/>
    <cellStyle name="Lien hypertexte visité" xfId="632" builtinId="9" hidden="1"/>
    <cellStyle name="Lien hypertexte visité" xfId="634" builtinId="9" hidden="1"/>
    <cellStyle name="Lien hypertexte visité" xfId="636" builtinId="9" hidden="1"/>
    <cellStyle name="Lien hypertexte visité" xfId="638" builtinId="9" hidden="1"/>
    <cellStyle name="Lien hypertexte visité" xfId="640" builtinId="9" hidden="1"/>
    <cellStyle name="Lien hypertexte visité" xfId="642" builtinId="9" hidden="1"/>
    <cellStyle name="Lien hypertexte visité" xfId="644" builtinId="9" hidden="1"/>
    <cellStyle name="Lien hypertexte visité" xfId="646" builtinId="9" hidden="1"/>
    <cellStyle name="Lien hypertexte visité" xfId="648" builtinId="9" hidden="1"/>
    <cellStyle name="Lien hypertexte visité" xfId="650" builtinId="9" hidden="1"/>
    <cellStyle name="Lien hypertexte visité" xfId="652" builtinId="9" hidden="1"/>
    <cellStyle name="Lien hypertexte visité" xfId="654" builtinId="9" hidden="1"/>
    <cellStyle name="Lien hypertexte visité" xfId="656" builtinId="9" hidden="1"/>
    <cellStyle name="Lien hypertexte visité" xfId="658" builtinId="9" hidden="1"/>
    <cellStyle name="Lien hypertexte visité" xfId="660" builtinId="9" hidden="1"/>
    <cellStyle name="Lien hypertexte visité" xfId="662" builtinId="9" hidden="1"/>
    <cellStyle name="Lien hypertexte visité" xfId="664" builtinId="9" hidden="1"/>
    <cellStyle name="Lien hypertexte visité" xfId="666" builtinId="9" hidden="1"/>
    <cellStyle name="Lien hypertexte visité" xfId="668" builtinId="9" hidden="1"/>
    <cellStyle name="Lien hypertexte visité" xfId="670" builtinId="9" hidden="1"/>
    <cellStyle name="Lien hypertexte visité" xfId="672" builtinId="9" hidden="1"/>
    <cellStyle name="Lien hypertexte visité" xfId="674" builtinId="9" hidden="1"/>
    <cellStyle name="Lien hypertexte visité" xfId="676" builtinId="9" hidden="1"/>
    <cellStyle name="Lien hypertexte visité" xfId="678" builtinId="9" hidden="1"/>
    <cellStyle name="Lien hypertexte visité" xfId="680" builtinId="9" hidden="1"/>
    <cellStyle name="Lien hypertexte visité" xfId="682" builtinId="9" hidden="1"/>
    <cellStyle name="Lien hypertexte visité" xfId="684" builtinId="9" hidden="1"/>
    <cellStyle name="Lien hypertexte visité" xfId="686" builtinId="9" hidden="1"/>
    <cellStyle name="Lien hypertexte visité" xfId="688" builtinId="9" hidden="1"/>
    <cellStyle name="Lien hypertexte visité" xfId="690" builtinId="9" hidden="1"/>
    <cellStyle name="Lien hypertexte visité" xfId="692" builtinId="9" hidden="1"/>
    <cellStyle name="Lien hypertexte visité" xfId="694" builtinId="9" hidden="1"/>
    <cellStyle name="Lien hypertexte visité" xfId="696" builtinId="9" hidden="1"/>
    <cellStyle name="Lien hypertexte visité" xfId="698" builtinId="9" hidden="1"/>
    <cellStyle name="Lien hypertexte visité" xfId="700" builtinId="9" hidden="1"/>
    <cellStyle name="Lien hypertexte visité" xfId="702" builtinId="9" hidden="1"/>
    <cellStyle name="Lien hypertexte visité" xfId="704" builtinId="9" hidden="1"/>
    <cellStyle name="Lien hypertexte visité" xfId="706" builtinId="9" hidden="1"/>
    <cellStyle name="Lien hypertexte visité" xfId="708" builtinId="9" hidden="1"/>
    <cellStyle name="Lien hypertexte visité" xfId="709" builtinId="9" hidden="1"/>
    <cellStyle name="Lien hypertexte visité" xfId="710" builtinId="9" hidden="1"/>
    <cellStyle name="Lien hypertexte visité" xfId="711" builtinId="9" hidden="1"/>
    <cellStyle name="Lien hypertexte visité" xfId="712" builtinId="9" hidden="1"/>
    <cellStyle name="Lien hypertexte visité" xfId="713" builtinId="9" hidden="1"/>
    <cellStyle name="Lien hypertexte visité" xfId="714" builtinId="9" hidden="1"/>
    <cellStyle name="Lien hypertexte visité" xfId="715" builtinId="9" hidden="1"/>
    <cellStyle name="Lien hypertexte visité" xfId="716" builtinId="9" hidden="1"/>
    <cellStyle name="Lien hypertexte visité" xfId="717" builtinId="9" hidden="1"/>
    <cellStyle name="Lien hypertexte visité" xfId="718" builtinId="9" hidden="1"/>
    <cellStyle name="Lien hypertexte visité" xfId="719" builtinId="9" hidden="1"/>
    <cellStyle name="Lien hypertexte visité" xfId="720" builtinId="9" hidden="1"/>
    <cellStyle name="Lien hypertexte visité" xfId="721" builtinId="9" hidden="1"/>
    <cellStyle name="Lien hypertexte visité" xfId="722" builtinId="9" hidden="1"/>
    <cellStyle name="Lien hypertexte visité" xfId="723" builtinId="9" hidden="1"/>
    <cellStyle name="Lien hypertexte visité" xfId="724" builtinId="9" hidden="1"/>
    <cellStyle name="Lien hypertexte visité" xfId="725" builtinId="9" hidden="1"/>
    <cellStyle name="Lien hypertexte visité" xfId="726" builtinId="9" hidden="1"/>
    <cellStyle name="Lien hypertexte visité" xfId="727" builtinId="9" hidden="1"/>
    <cellStyle name="Lien hypertexte visité" xfId="728" builtinId="9" hidden="1"/>
    <cellStyle name="Lien hypertexte visité" xfId="729" builtinId="9" hidden="1"/>
    <cellStyle name="Lien hypertexte visité" xfId="730" builtinId="9" hidden="1"/>
    <cellStyle name="Lien hypertexte visité" xfId="731" builtinId="9" hidden="1"/>
    <cellStyle name="Lien hypertexte visité" xfId="732" builtinId="9" hidden="1"/>
    <cellStyle name="Lien hypertexte visité" xfId="733" builtinId="9" hidden="1"/>
    <cellStyle name="Lien hypertexte visité" xfId="734" builtinId="9" hidden="1"/>
    <cellStyle name="Lien hypertexte visité" xfId="735" builtinId="9" hidden="1"/>
    <cellStyle name="Lien hypertexte visité" xfId="736" builtinId="9" hidden="1"/>
    <cellStyle name="Lien hypertexte visité" xfId="737" builtinId="9" hidden="1"/>
    <cellStyle name="Lien hypertexte visité" xfId="738" builtinId="9" hidden="1"/>
    <cellStyle name="Lien hypertexte visité" xfId="739" builtinId="9" hidden="1"/>
    <cellStyle name="Lien hypertexte visité" xfId="740" builtinId="9" hidden="1"/>
    <cellStyle name="Lien hypertexte visité" xfId="741" builtinId="9" hidden="1"/>
    <cellStyle name="Lien hypertexte visité" xfId="742" builtinId="9" hidden="1"/>
    <cellStyle name="Lien hypertexte visité" xfId="743" builtinId="9" hidden="1"/>
    <cellStyle name="Lien hypertexte visité" xfId="744" builtinId="9" hidden="1"/>
    <cellStyle name="Lien hypertexte visité" xfId="745" builtinId="9" hidden="1"/>
    <cellStyle name="Lien hypertexte visité" xfId="746" builtinId="9" hidden="1"/>
    <cellStyle name="Lien hypertexte visité" xfId="747" builtinId="9" hidden="1"/>
    <cellStyle name="Lien hypertexte visité" xfId="748" builtinId="9" hidden="1"/>
    <cellStyle name="Lien hypertexte visité" xfId="749" builtinId="9" hidden="1"/>
    <cellStyle name="Lien hypertexte visité" xfId="750" builtinId="9" hidden="1"/>
    <cellStyle name="Lien hypertexte visité" xfId="751" builtinId="9" hidden="1"/>
    <cellStyle name="Lien hypertexte visité" xfId="752" builtinId="9" hidden="1"/>
    <cellStyle name="Lien hypertexte visité" xfId="753" builtinId="9" hidden="1"/>
    <cellStyle name="Normal" xfId="0" builtinId="0"/>
  </cellStyles>
  <dxfs count="0"/>
  <tableStyles count="0" defaultTableStyle="TableStyleMedium9" defaultPivotStyle="PivotStyleMedium4"/>
  <colors>
    <mruColors>
      <color rgb="FF8F2B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855134</xdr:colOff>
      <xdr:row>0</xdr:row>
      <xdr:rowOff>186266</xdr:rowOff>
    </xdr:from>
    <xdr:to>
      <xdr:col>5</xdr:col>
      <xdr:colOff>296332</xdr:colOff>
      <xdr:row>5</xdr:row>
      <xdr:rowOff>347133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CFE0152A-72AD-6627-DC8D-375D0C61EB85}"/>
            </a:ext>
          </a:extLst>
        </xdr:cNvPr>
        <xdr:cNvSpPr txBox="1"/>
      </xdr:nvSpPr>
      <xdr:spPr>
        <a:xfrm>
          <a:off x="1464734" y="186266"/>
          <a:ext cx="2048931" cy="1303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latin typeface="Bradley Hand" pitchFamily="2" charset="77"/>
            </a:rPr>
            <a:t>L'Arbocal</a:t>
          </a:r>
        </a:p>
        <a:p>
          <a:r>
            <a:rPr lang="fr-FR" sz="1400">
              <a:latin typeface="Bradley Hand" pitchFamily="2" charset="77"/>
            </a:rPr>
            <a:t>   11,</a:t>
          </a:r>
          <a:r>
            <a:rPr lang="fr-FR" sz="1400" baseline="0">
              <a:latin typeface="Bradley Hand" pitchFamily="2" charset="77"/>
            </a:rPr>
            <a:t> rue du Soleil</a:t>
          </a:r>
        </a:p>
        <a:p>
          <a:r>
            <a:rPr lang="fr-FR" sz="1400" baseline="0">
              <a:latin typeface="Bradley Hand" pitchFamily="2" charset="77"/>
            </a:rPr>
            <a:t>     67340 Weiterswiller</a:t>
          </a:r>
        </a:p>
        <a:p>
          <a:r>
            <a:rPr lang="fr-FR" sz="1400" baseline="0">
              <a:latin typeface="Bradley Hand" pitchFamily="2" charset="77"/>
            </a:rPr>
            <a:t>   03 88 70 89 94</a:t>
          </a:r>
        </a:p>
        <a:p>
          <a:r>
            <a:rPr lang="fr-FR" sz="1400" baseline="0">
              <a:latin typeface="Bradley Hand" pitchFamily="2" charset="77"/>
            </a:rPr>
            <a:t>contact@arbocal.eu</a:t>
          </a:r>
          <a:endParaRPr lang="fr-FR" sz="1400">
            <a:latin typeface="Bradley Hand" pitchFamily="2" charset="77"/>
          </a:endParaRPr>
        </a:p>
      </xdr:txBody>
    </xdr:sp>
    <xdr:clientData/>
  </xdr:twoCellAnchor>
  <xdr:twoCellAnchor editAs="oneCell">
    <xdr:from>
      <xdr:col>0</xdr:col>
      <xdr:colOff>8465</xdr:colOff>
      <xdr:row>0</xdr:row>
      <xdr:rowOff>33865</xdr:rowOff>
    </xdr:from>
    <xdr:to>
      <xdr:col>3</xdr:col>
      <xdr:colOff>677332</xdr:colOff>
      <xdr:row>4</xdr:row>
      <xdr:rowOff>164974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465" y="33865"/>
          <a:ext cx="1524000" cy="1491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rbocal.eu/bocaux/condiment/ketchup-mirabelle/" TargetMode="External"/><Relationship Id="rId21" Type="http://schemas.openxmlformats.org/officeDocument/2006/relationships/hyperlink" Target="https://arbocal.eu/bocaux/confiture/mandarine/" TargetMode="External"/><Relationship Id="rId42" Type="http://schemas.openxmlformats.org/officeDocument/2006/relationships/hyperlink" Target="https://arbocal.eu/bocaux/condiment/ketchup-pomme-betterave/" TargetMode="External"/><Relationship Id="rId63" Type="http://schemas.openxmlformats.org/officeDocument/2006/relationships/hyperlink" Target="https://arbocal.eu/bocaux/boissons/sirop-cerise-blanche/" TargetMode="External"/><Relationship Id="rId84" Type="http://schemas.openxmlformats.org/officeDocument/2006/relationships/hyperlink" Target="https://arbocal.eu/bocaux/legumes/compotee-chou-rouge/" TargetMode="External"/><Relationship Id="rId138" Type="http://schemas.openxmlformats.org/officeDocument/2006/relationships/hyperlink" Target="https://arbocal.eu/bocaux/confiture/fraise-banane/" TargetMode="External"/><Relationship Id="rId159" Type="http://schemas.openxmlformats.org/officeDocument/2006/relationships/hyperlink" Target="https://arbocal.eu/bocaux/soupes/creme-asperge/" TargetMode="External"/><Relationship Id="rId107" Type="http://schemas.openxmlformats.org/officeDocument/2006/relationships/hyperlink" Target="https://arbocal.eu/bocaux/soupes/soupe-potimarron-carotte-orange-noisette/" TargetMode="External"/><Relationship Id="rId11" Type="http://schemas.openxmlformats.org/officeDocument/2006/relationships/hyperlink" Target="https://arbocal.eu/bocaux/boissons/nectar-mirabelle/" TargetMode="External"/><Relationship Id="rId32" Type="http://schemas.openxmlformats.org/officeDocument/2006/relationships/hyperlink" Target="https://arbocal.eu/bocaux/douceurs/mirabelles/" TargetMode="External"/><Relationship Id="rId53" Type="http://schemas.openxmlformats.org/officeDocument/2006/relationships/hyperlink" Target="https://arbocal.eu/bocaux/legumes/risotto-legumes/" TargetMode="External"/><Relationship Id="rId74" Type="http://schemas.openxmlformats.org/officeDocument/2006/relationships/hyperlink" Target="https://arbocal.eu/bocaux/confiture/quetsche-noix/" TargetMode="External"/><Relationship Id="rId128" Type="http://schemas.openxmlformats.org/officeDocument/2006/relationships/hyperlink" Target="https://arbocal.eu/bocaux/douceurs/cerises-au-sirop/" TargetMode="External"/><Relationship Id="rId149" Type="http://schemas.openxmlformats.org/officeDocument/2006/relationships/hyperlink" Target="https://arbocal.eu/bocaux/confiture/orange-rhubarbe/" TargetMode="External"/><Relationship Id="rId5" Type="http://schemas.openxmlformats.org/officeDocument/2006/relationships/hyperlink" Target="https://arbocal.eu/bocaux/apero/poivronnade/" TargetMode="External"/><Relationship Id="rId95" Type="http://schemas.openxmlformats.org/officeDocument/2006/relationships/hyperlink" Target="https://arbocal.eu/bocaux/apero/pickles-courgette/" TargetMode="External"/><Relationship Id="rId160" Type="http://schemas.openxmlformats.org/officeDocument/2006/relationships/hyperlink" Target="https://arbocal.eu/bocaux/soupes/creme-asperge/" TargetMode="External"/><Relationship Id="rId22" Type="http://schemas.openxmlformats.org/officeDocument/2006/relationships/hyperlink" Target="https://arbocal.eu/bocaux/confiture/fraise-rhubarbe/" TargetMode="External"/><Relationship Id="rId43" Type="http://schemas.openxmlformats.org/officeDocument/2006/relationships/hyperlink" Target="https://arbocal.eu/bocaux/condiment/ketchup-maison-doux/" TargetMode="External"/><Relationship Id="rId64" Type="http://schemas.openxmlformats.org/officeDocument/2006/relationships/hyperlink" Target="https://arbocal.eu/bocaux/confiture/mure/" TargetMode="External"/><Relationship Id="rId118" Type="http://schemas.openxmlformats.org/officeDocument/2006/relationships/hyperlink" Target="https://arbocal.eu/bocaux/condiment/ketchup-vergers/" TargetMode="External"/><Relationship Id="rId139" Type="http://schemas.openxmlformats.org/officeDocument/2006/relationships/hyperlink" Target="https://arbocal.eu/bocaux/confiture/fraise-sureau/" TargetMode="External"/><Relationship Id="rId85" Type="http://schemas.openxmlformats.org/officeDocument/2006/relationships/hyperlink" Target="https://arbocal.eu/bocaux/legumes/curry-lentilles-legumes/" TargetMode="External"/><Relationship Id="rId150" Type="http://schemas.openxmlformats.org/officeDocument/2006/relationships/hyperlink" Target="https://arbocal.eu/bocaux/confiture/orange/" TargetMode="External"/><Relationship Id="rId12" Type="http://schemas.openxmlformats.org/officeDocument/2006/relationships/hyperlink" Target="https://arbocal.eu/bocaux/boissons/cerise/" TargetMode="External"/><Relationship Id="rId17" Type="http://schemas.openxmlformats.org/officeDocument/2006/relationships/hyperlink" Target="https://arbocal.eu/bocaux/confiture/orange-amere/" TargetMode="External"/><Relationship Id="rId33" Type="http://schemas.openxmlformats.org/officeDocument/2006/relationships/hyperlink" Target="https://arbocal.eu/bocaux/douceurs/confit-de-quetsche/" TargetMode="External"/><Relationship Id="rId38" Type="http://schemas.openxmlformats.org/officeDocument/2006/relationships/hyperlink" Target="https://arbocal.eu/bocaux/condiment/moutarde-douce/" TargetMode="External"/><Relationship Id="rId59" Type="http://schemas.openxmlformats.org/officeDocument/2006/relationships/hyperlink" Target="https://arbocal.eu/bocaux/confiture/orange-rhubarbe/" TargetMode="External"/><Relationship Id="rId103" Type="http://schemas.openxmlformats.org/officeDocument/2006/relationships/hyperlink" Target="https://arbocal.eu/bocaux/soupes/veloute-asperge" TargetMode="External"/><Relationship Id="rId108" Type="http://schemas.openxmlformats.org/officeDocument/2006/relationships/hyperlink" Target="https://arbocal.eu/bocaux/condiment/chutney-courge-orange/" TargetMode="External"/><Relationship Id="rId124" Type="http://schemas.openxmlformats.org/officeDocument/2006/relationships/hyperlink" Target="https://arbocal.eu/bocaux/compotes/coing-epices/" TargetMode="External"/><Relationship Id="rId129" Type="http://schemas.openxmlformats.org/officeDocument/2006/relationships/hyperlink" Target="https://arbocal.eu/bocaux/douceurs/mirabelles/" TargetMode="External"/><Relationship Id="rId54" Type="http://schemas.openxmlformats.org/officeDocument/2006/relationships/hyperlink" Target="https://arbocal.eu/bocaux/legumes/risotto-champignon/" TargetMode="External"/><Relationship Id="rId70" Type="http://schemas.openxmlformats.org/officeDocument/2006/relationships/hyperlink" Target="https://arbocal.eu/bocaux/soupes/veloute-asperge/" TargetMode="External"/><Relationship Id="rId75" Type="http://schemas.openxmlformats.org/officeDocument/2006/relationships/hyperlink" Target="https://arbocal.eu/bocaux/confiture/peche-verveine/" TargetMode="External"/><Relationship Id="rId91" Type="http://schemas.openxmlformats.org/officeDocument/2006/relationships/hyperlink" Target="https://arbocal.eu/bocaux/boissons/cerise/" TargetMode="External"/><Relationship Id="rId96" Type="http://schemas.openxmlformats.org/officeDocument/2006/relationships/hyperlink" Target="https://arbocal.eu/bocaux/apero/poivronnade/" TargetMode="External"/><Relationship Id="rId140" Type="http://schemas.openxmlformats.org/officeDocument/2006/relationships/hyperlink" Target="https://arbocal.eu/bocaux/confiture/fraise-rhubarbe/" TargetMode="External"/><Relationship Id="rId145" Type="http://schemas.openxmlformats.org/officeDocument/2006/relationships/hyperlink" Target="https://arbocal.eu/bocaux/confiture/mure/" TargetMode="External"/><Relationship Id="rId161" Type="http://schemas.openxmlformats.org/officeDocument/2006/relationships/hyperlink" Target="https://arbocal.eu/bocaux/soupes/soupe-aux-pois/" TargetMode="External"/><Relationship Id="rId1" Type="http://schemas.openxmlformats.org/officeDocument/2006/relationships/hyperlink" Target="https://arbocal.eu/bocaux/apero/caviar-d-aubergine/" TargetMode="External"/><Relationship Id="rId6" Type="http://schemas.openxmlformats.org/officeDocument/2006/relationships/hyperlink" Target="https://arbocal.eu/bocaux/apero/tartinade-asperge-1/" TargetMode="External"/><Relationship Id="rId23" Type="http://schemas.openxmlformats.org/officeDocument/2006/relationships/hyperlink" Target="https://arbocal.eu/bocaux/confiture/gelee-sureau/" TargetMode="External"/><Relationship Id="rId28" Type="http://schemas.openxmlformats.org/officeDocument/2006/relationships/hyperlink" Target="https://arbocal.eu/bocaux/compotes/des-vergers/" TargetMode="External"/><Relationship Id="rId49" Type="http://schemas.openxmlformats.org/officeDocument/2006/relationships/hyperlink" Target="https://arbocal.eu/bocaux/legumes/compotee-chou-rouge/" TargetMode="External"/><Relationship Id="rId114" Type="http://schemas.openxmlformats.org/officeDocument/2006/relationships/hyperlink" Target="https://arbocal.eu/bocaux/condiment/ketchup-pomme-betterave/" TargetMode="External"/><Relationship Id="rId119" Type="http://schemas.openxmlformats.org/officeDocument/2006/relationships/hyperlink" Target="https://arbocal.eu/bocaux/condiment/quetschup/" TargetMode="External"/><Relationship Id="rId44" Type="http://schemas.openxmlformats.org/officeDocument/2006/relationships/hyperlink" Target="https://arbocal.eu/bocaux/condiment/ketchup-maison-epice/" TargetMode="External"/><Relationship Id="rId60" Type="http://schemas.openxmlformats.org/officeDocument/2006/relationships/hyperlink" Target="https://arbocal.eu/bocaux/apero/chou-rave/" TargetMode="External"/><Relationship Id="rId65" Type="http://schemas.openxmlformats.org/officeDocument/2006/relationships/hyperlink" Target="https://arbocal.eu/bocaux/confiture/reine-claude/" TargetMode="External"/><Relationship Id="rId81" Type="http://schemas.openxmlformats.org/officeDocument/2006/relationships/hyperlink" Target="https://arbocal.eu/bocaux/legumes/risotto-champignon/" TargetMode="External"/><Relationship Id="rId86" Type="http://schemas.openxmlformats.org/officeDocument/2006/relationships/hyperlink" Target="https://arbocal.eu/bocaux/legumes/curry-pois-chiches/" TargetMode="External"/><Relationship Id="rId130" Type="http://schemas.openxmlformats.org/officeDocument/2006/relationships/hyperlink" Target="https://arbocal.eu/bocaux/confiture/cerise-lavande/" TargetMode="External"/><Relationship Id="rId135" Type="http://schemas.openxmlformats.org/officeDocument/2006/relationships/hyperlink" Target="https://arbocal.eu/bocaux/confiture/pissenlit/" TargetMode="External"/><Relationship Id="rId151" Type="http://schemas.openxmlformats.org/officeDocument/2006/relationships/hyperlink" Target="https://arbocal.eu/bocaux/confiture/orange-amere/" TargetMode="External"/><Relationship Id="rId156" Type="http://schemas.openxmlformats.org/officeDocument/2006/relationships/hyperlink" Target="https://arbocal.eu/bocaux/confiture/reine-claude/" TargetMode="External"/><Relationship Id="rId13" Type="http://schemas.openxmlformats.org/officeDocument/2006/relationships/hyperlink" Target="https://arbocal.eu/bocaux/boissons/sirop-fleur-de-sureau/" TargetMode="External"/><Relationship Id="rId18" Type="http://schemas.openxmlformats.org/officeDocument/2006/relationships/hyperlink" Target="https://arbocal.eu/bocaux/confiture/orange/" TargetMode="External"/><Relationship Id="rId39" Type="http://schemas.openxmlformats.org/officeDocument/2006/relationships/hyperlink" Target="https://arbocal.eu/bocaux/condiment/chutney-figue/" TargetMode="External"/><Relationship Id="rId109" Type="http://schemas.openxmlformats.org/officeDocument/2006/relationships/hyperlink" Target="https://arbocal.eu/bocaux/condiment/chutney-courge-orange/" TargetMode="External"/><Relationship Id="rId34" Type="http://schemas.openxmlformats.org/officeDocument/2006/relationships/hyperlink" Target="https://arbocal.eu/bocaux/soupes/veloute-asperge-1/" TargetMode="External"/><Relationship Id="rId50" Type="http://schemas.openxmlformats.org/officeDocument/2006/relationships/hyperlink" Target="https://arbocal.eu/bocaux/legumes/curry-pois-chiches/" TargetMode="External"/><Relationship Id="rId55" Type="http://schemas.openxmlformats.org/officeDocument/2006/relationships/hyperlink" Target="https://arbocal.eu/bocaux/confiture/citron-sureau/" TargetMode="External"/><Relationship Id="rId76" Type="http://schemas.openxmlformats.org/officeDocument/2006/relationships/hyperlink" Target="https://arbocal.eu/bocaux/soupes/veloute-courgette/" TargetMode="External"/><Relationship Id="rId97" Type="http://schemas.openxmlformats.org/officeDocument/2006/relationships/hyperlink" Target="https://arbocal.eu/bocaux/apero/tartinade-asperge-1/" TargetMode="External"/><Relationship Id="rId104" Type="http://schemas.openxmlformats.org/officeDocument/2006/relationships/hyperlink" Target="https://arbocal.eu/bocaux/soupes/veloute-courgette/" TargetMode="External"/><Relationship Id="rId120" Type="http://schemas.openxmlformats.org/officeDocument/2006/relationships/hyperlink" Target="https://arbocal.eu/bocaux/condiment/moutarde-douce/" TargetMode="External"/><Relationship Id="rId125" Type="http://schemas.openxmlformats.org/officeDocument/2006/relationships/hyperlink" Target="https://arbocal.eu/bocaux/compotes/compote-pomme-banane/" TargetMode="External"/><Relationship Id="rId141" Type="http://schemas.openxmlformats.org/officeDocument/2006/relationships/hyperlink" Target="https://arbocal.eu/bocaux/confiture/fruits-rouges/" TargetMode="External"/><Relationship Id="rId146" Type="http://schemas.openxmlformats.org/officeDocument/2006/relationships/hyperlink" Target="https://arbocal.eu/bocaux/confiture/myrtille/" TargetMode="External"/><Relationship Id="rId7" Type="http://schemas.openxmlformats.org/officeDocument/2006/relationships/hyperlink" Target="https://arbocal.eu/bocaux/apero/tartinade-betterave-raifort/" TargetMode="External"/><Relationship Id="rId71" Type="http://schemas.openxmlformats.org/officeDocument/2006/relationships/hyperlink" Target="https://arbocal.eu/bocaux/confiture/myrtille/" TargetMode="External"/><Relationship Id="rId92" Type="http://schemas.openxmlformats.org/officeDocument/2006/relationships/hyperlink" Target="https://arbocal.eu/bocaux/boissons/sirop-cerise-blanche/" TargetMode="External"/><Relationship Id="rId162" Type="http://schemas.openxmlformats.org/officeDocument/2006/relationships/hyperlink" Target="https://arbocal.eu/bocaux/legumes/risotto-legumes/" TargetMode="External"/><Relationship Id="rId2" Type="http://schemas.openxmlformats.org/officeDocument/2006/relationships/hyperlink" Target="https://arbocal.eu/bocaux/apero/caviar-d-aubergine/" TargetMode="External"/><Relationship Id="rId29" Type="http://schemas.openxmlformats.org/officeDocument/2006/relationships/hyperlink" Target="https://arbocal.eu/bocaux/compotes/coing-epices/" TargetMode="External"/><Relationship Id="rId24" Type="http://schemas.openxmlformats.org/officeDocument/2006/relationships/hyperlink" Target="https://arbocal.eu/bocaux/confiture/pissenlit/" TargetMode="External"/><Relationship Id="rId40" Type="http://schemas.openxmlformats.org/officeDocument/2006/relationships/hyperlink" Target="https://arbocal.eu/bocaux/condiment/chutney-figue-1/" TargetMode="External"/><Relationship Id="rId45" Type="http://schemas.openxmlformats.org/officeDocument/2006/relationships/hyperlink" Target="https://arbocal.eu/bocaux/condiment/ketchup-mirabelle/" TargetMode="External"/><Relationship Id="rId66" Type="http://schemas.openxmlformats.org/officeDocument/2006/relationships/hyperlink" Target="https://arbocal.eu/bocaux/compotes/compote-pomme-banane/" TargetMode="External"/><Relationship Id="rId87" Type="http://schemas.openxmlformats.org/officeDocument/2006/relationships/hyperlink" Target="https://arbocal.eu/bocaux/legumes/dahl-pois-casses/" TargetMode="External"/><Relationship Id="rId110" Type="http://schemas.openxmlformats.org/officeDocument/2006/relationships/hyperlink" Target="https://arbocal.eu/bocaux/condiment/chutney-cerise/" TargetMode="External"/><Relationship Id="rId115" Type="http://schemas.openxmlformats.org/officeDocument/2006/relationships/hyperlink" Target="https://arbocal.eu/bocaux/condiment/ketchup-maison-doux/" TargetMode="External"/><Relationship Id="rId131" Type="http://schemas.openxmlformats.org/officeDocument/2006/relationships/hyperlink" Target="https://arbocal.eu/bocaux/confiture/citron/" TargetMode="External"/><Relationship Id="rId136" Type="http://schemas.openxmlformats.org/officeDocument/2006/relationships/hyperlink" Target="https://arbocal.eu/bocaux/confiture/gelee-sureau/" TargetMode="External"/><Relationship Id="rId157" Type="http://schemas.openxmlformats.org/officeDocument/2006/relationships/hyperlink" Target="https://arbocal.eu/bocaux/soupes/soupe-potimarron-pomme/" TargetMode="External"/><Relationship Id="rId61" Type="http://schemas.openxmlformats.org/officeDocument/2006/relationships/hyperlink" Target="https://arbocal.eu/bocaux/confiture/fraise-banane/" TargetMode="External"/><Relationship Id="rId82" Type="http://schemas.openxmlformats.org/officeDocument/2006/relationships/hyperlink" Target="https://arbocal.eu/bocaux/legumes/terrine-panais-lentille/" TargetMode="External"/><Relationship Id="rId152" Type="http://schemas.openxmlformats.org/officeDocument/2006/relationships/hyperlink" Target="https://arbocal.eu/bocaux/confiture/orange-noix/" TargetMode="External"/><Relationship Id="rId19" Type="http://schemas.openxmlformats.org/officeDocument/2006/relationships/hyperlink" Target="https://arbocal.eu/bocaux/confiture/mirabelle-ancienne/" TargetMode="External"/><Relationship Id="rId14" Type="http://schemas.openxmlformats.org/officeDocument/2006/relationships/hyperlink" Target="https://arbocal.eu/bocaux/boissons/mirabelle/" TargetMode="External"/><Relationship Id="rId30" Type="http://schemas.openxmlformats.org/officeDocument/2006/relationships/hyperlink" Target="https://arbocal.eu/bocaux/compotes/compote-pomme-mirabelle/" TargetMode="External"/><Relationship Id="rId35" Type="http://schemas.openxmlformats.org/officeDocument/2006/relationships/hyperlink" Target="https://arbocal.eu/bocaux/soupes/soupe-courges/" TargetMode="External"/><Relationship Id="rId56" Type="http://schemas.openxmlformats.org/officeDocument/2006/relationships/hyperlink" Target="https://arbocal.eu/bocaux/confiture/cerise-lavande-1/" TargetMode="External"/><Relationship Id="rId77" Type="http://schemas.openxmlformats.org/officeDocument/2006/relationships/hyperlink" Target="https://arbocal.eu/bocaux/condiment/chutney-cerise/" TargetMode="External"/><Relationship Id="rId100" Type="http://schemas.openxmlformats.org/officeDocument/2006/relationships/hyperlink" Target="https://arbocal.eu/bocaux/apero/chou-rave/" TargetMode="External"/><Relationship Id="rId105" Type="http://schemas.openxmlformats.org/officeDocument/2006/relationships/hyperlink" Target="https://arbocal.eu/bocaux/soupes/veloute-tomate/" TargetMode="External"/><Relationship Id="rId126" Type="http://schemas.openxmlformats.org/officeDocument/2006/relationships/hyperlink" Target="https://arbocal.eu/bocaux/compotes/compote-pomme-mirabelle/" TargetMode="External"/><Relationship Id="rId147" Type="http://schemas.openxmlformats.org/officeDocument/2006/relationships/hyperlink" Target="https://arbocal.eu/bocaux/confiture/noel-figue/" TargetMode="External"/><Relationship Id="rId8" Type="http://schemas.openxmlformats.org/officeDocument/2006/relationships/hyperlink" Target="https://arbocal.eu/bocaux/apero/tartinade-carotte/" TargetMode="External"/><Relationship Id="rId51" Type="http://schemas.openxmlformats.org/officeDocument/2006/relationships/hyperlink" Target="https://arbocal.eu/bocaux/legumes/dahl-pois-casses/" TargetMode="External"/><Relationship Id="rId72" Type="http://schemas.openxmlformats.org/officeDocument/2006/relationships/hyperlink" Target="https://arbocal.eu/bocaux/confiture/noel-figue/" TargetMode="External"/><Relationship Id="rId93" Type="http://schemas.openxmlformats.org/officeDocument/2006/relationships/hyperlink" Target="https://arbocal.eu/bocaux/boissons/sirop-fleur-de-sureau/" TargetMode="External"/><Relationship Id="rId98" Type="http://schemas.openxmlformats.org/officeDocument/2006/relationships/hyperlink" Target="https://arbocal.eu/bocaux/apero/tartinade-betterave-raifort/" TargetMode="External"/><Relationship Id="rId121" Type="http://schemas.openxmlformats.org/officeDocument/2006/relationships/hyperlink" Target="https://arbocal.eu/bocaux/confiture/cerise-lavande-1/" TargetMode="External"/><Relationship Id="rId142" Type="http://schemas.openxmlformats.org/officeDocument/2006/relationships/hyperlink" Target="https://arbocal.eu/bocaux/confiture/mandarine/" TargetMode="External"/><Relationship Id="rId163" Type="http://schemas.openxmlformats.org/officeDocument/2006/relationships/drawing" Target="../drawings/drawing1.xml"/><Relationship Id="rId3" Type="http://schemas.openxmlformats.org/officeDocument/2006/relationships/hyperlink" Target="https://arbocal.eu/bocaux/legumes/terrine-panais-lentille/" TargetMode="External"/><Relationship Id="rId25" Type="http://schemas.openxmlformats.org/officeDocument/2006/relationships/hyperlink" Target="https://arbocal.eu/bocaux/confiture/eglantine/" TargetMode="External"/><Relationship Id="rId46" Type="http://schemas.openxmlformats.org/officeDocument/2006/relationships/hyperlink" Target="https://arbocal.eu/bocaux/condiment/ketchup-vergers/" TargetMode="External"/><Relationship Id="rId67" Type="http://schemas.openxmlformats.org/officeDocument/2006/relationships/hyperlink" Target="https://arbocal.eu/bocaux/confiture/fruits-rouges/" TargetMode="External"/><Relationship Id="rId116" Type="http://schemas.openxmlformats.org/officeDocument/2006/relationships/hyperlink" Target="https://arbocal.eu/bocaux/condiment/ketchup-maison-epice/" TargetMode="External"/><Relationship Id="rId137" Type="http://schemas.openxmlformats.org/officeDocument/2006/relationships/hyperlink" Target="https://arbocal.eu/bocaux/confiture/fraise/" TargetMode="External"/><Relationship Id="rId158" Type="http://schemas.openxmlformats.org/officeDocument/2006/relationships/hyperlink" Target="https://arbocal.eu/bocaux/soupes/soupe-potimarron-pomme/" TargetMode="External"/><Relationship Id="rId20" Type="http://schemas.openxmlformats.org/officeDocument/2006/relationships/hyperlink" Target="https://arbocal.eu/bocaux/confiture/mirabelle/" TargetMode="External"/><Relationship Id="rId41" Type="http://schemas.openxmlformats.org/officeDocument/2006/relationships/hyperlink" Target="https://arbocal.eu/bocaux/condiment/confit-d-oignon/" TargetMode="External"/><Relationship Id="rId62" Type="http://schemas.openxmlformats.org/officeDocument/2006/relationships/hyperlink" Target="https://arbocal.eu/bocaux/confiture/cerise-lavande/" TargetMode="External"/><Relationship Id="rId83" Type="http://schemas.openxmlformats.org/officeDocument/2006/relationships/hyperlink" Target="https://arbocal.eu/bocaux/legumes/chili/" TargetMode="External"/><Relationship Id="rId88" Type="http://schemas.openxmlformats.org/officeDocument/2006/relationships/hyperlink" Target="https://arbocal.eu/bocaux/boissons/nectar-mirabelle/" TargetMode="External"/><Relationship Id="rId111" Type="http://schemas.openxmlformats.org/officeDocument/2006/relationships/hyperlink" Target="https://arbocal.eu/bocaux/condiment/chutney-figue/" TargetMode="External"/><Relationship Id="rId132" Type="http://schemas.openxmlformats.org/officeDocument/2006/relationships/hyperlink" Target="https://arbocal.eu/bocaux/confiture/citron-sureau/" TargetMode="External"/><Relationship Id="rId153" Type="http://schemas.openxmlformats.org/officeDocument/2006/relationships/hyperlink" Target="https://arbocal.eu/bocaux/confiture/peche-verveine/" TargetMode="External"/><Relationship Id="rId15" Type="http://schemas.openxmlformats.org/officeDocument/2006/relationships/hyperlink" Target="https://arbocal.eu/bocaux/confiture/quetsche-cannelle/" TargetMode="External"/><Relationship Id="rId36" Type="http://schemas.openxmlformats.org/officeDocument/2006/relationships/hyperlink" Target="https://arbocal.eu/bocaux/soupes/soupe-aux-pois/" TargetMode="External"/><Relationship Id="rId57" Type="http://schemas.openxmlformats.org/officeDocument/2006/relationships/hyperlink" Target="https://arbocal.eu/bocaux/confiture/fraise/" TargetMode="External"/><Relationship Id="rId106" Type="http://schemas.openxmlformats.org/officeDocument/2006/relationships/hyperlink" Target="https://arbocal.eu/bocaux/soupes/soupe-courges/" TargetMode="External"/><Relationship Id="rId127" Type="http://schemas.openxmlformats.org/officeDocument/2006/relationships/hyperlink" Target="https://arbocal.eu/bocaux/douceurs/confit-de-quetsche/" TargetMode="External"/><Relationship Id="rId10" Type="http://schemas.openxmlformats.org/officeDocument/2006/relationships/hyperlink" Target="https://arbocal.eu/bocaux/apero/tartinade-courgette-tournesol/" TargetMode="External"/><Relationship Id="rId31" Type="http://schemas.openxmlformats.org/officeDocument/2006/relationships/hyperlink" Target="https://arbocal.eu/bocaux/douceurs/cerises-au-sirop/" TargetMode="External"/><Relationship Id="rId52" Type="http://schemas.openxmlformats.org/officeDocument/2006/relationships/hyperlink" Target="https://arbocal.eu/bocaux/legumes/legumes-tajine/" TargetMode="External"/><Relationship Id="rId73" Type="http://schemas.openxmlformats.org/officeDocument/2006/relationships/hyperlink" Target="https://arbocal.eu/bocaux/confiture/noel-vergers/" TargetMode="External"/><Relationship Id="rId78" Type="http://schemas.openxmlformats.org/officeDocument/2006/relationships/hyperlink" Target="https://arbocal.eu/bocaux/legumes/curry-lentilles-legumes/" TargetMode="External"/><Relationship Id="rId94" Type="http://schemas.openxmlformats.org/officeDocument/2006/relationships/hyperlink" Target="https://arbocal.eu/bocaux/boissons/mirabelle/" TargetMode="External"/><Relationship Id="rId99" Type="http://schemas.openxmlformats.org/officeDocument/2006/relationships/hyperlink" Target="https://arbocal.eu/bocaux/apero/tartinade-carotte/" TargetMode="External"/><Relationship Id="rId101" Type="http://schemas.openxmlformats.org/officeDocument/2006/relationships/hyperlink" Target="https://arbocal.eu/bocaux/apero/tartinade-courge-orange-noisette/" TargetMode="External"/><Relationship Id="rId122" Type="http://schemas.openxmlformats.org/officeDocument/2006/relationships/hyperlink" Target="https://arbocal.eu/bocaux/compotes/des-vergers/" TargetMode="External"/><Relationship Id="rId143" Type="http://schemas.openxmlformats.org/officeDocument/2006/relationships/hyperlink" Target="https://arbocal.eu/bocaux/confiture/mirabelle/" TargetMode="External"/><Relationship Id="rId148" Type="http://schemas.openxmlformats.org/officeDocument/2006/relationships/hyperlink" Target="https://arbocal.eu/bocaux/confiture/noel-vergers/" TargetMode="External"/><Relationship Id="rId4" Type="http://schemas.openxmlformats.org/officeDocument/2006/relationships/hyperlink" Target="https://arbocal.eu/bocaux/apero/pickles-courgette/" TargetMode="External"/><Relationship Id="rId9" Type="http://schemas.openxmlformats.org/officeDocument/2006/relationships/hyperlink" Target="https://arbocal.eu/bocaux/apero/tartinade-courge-orange-noisette/" TargetMode="External"/><Relationship Id="rId26" Type="http://schemas.openxmlformats.org/officeDocument/2006/relationships/hyperlink" Target="https://arbocal.eu/bocaux/confiture/citron/" TargetMode="External"/><Relationship Id="rId47" Type="http://schemas.openxmlformats.org/officeDocument/2006/relationships/hyperlink" Target="https://arbocal.eu/bocaux/condiment/quetschup/" TargetMode="External"/><Relationship Id="rId68" Type="http://schemas.openxmlformats.org/officeDocument/2006/relationships/hyperlink" Target="https://arbocal.eu/bocaux/boissons/nectar-poire/" TargetMode="External"/><Relationship Id="rId89" Type="http://schemas.openxmlformats.org/officeDocument/2006/relationships/hyperlink" Target="https://arbocal.eu/bocaux/boissons/nectar-poire/" TargetMode="External"/><Relationship Id="rId112" Type="http://schemas.openxmlformats.org/officeDocument/2006/relationships/hyperlink" Target="https://arbocal.eu/bocaux/condiment/chutney-figue-1/" TargetMode="External"/><Relationship Id="rId133" Type="http://schemas.openxmlformats.org/officeDocument/2006/relationships/hyperlink" Target="https://arbocal.eu/bocaux/confiture/coing/" TargetMode="External"/><Relationship Id="rId154" Type="http://schemas.openxmlformats.org/officeDocument/2006/relationships/hyperlink" Target="https://arbocal.eu/bocaux/confiture/quetsche-cannelle/" TargetMode="External"/><Relationship Id="rId16" Type="http://schemas.openxmlformats.org/officeDocument/2006/relationships/hyperlink" Target="https://arbocal.eu/bocaux/confiture/orange-noix/" TargetMode="External"/><Relationship Id="rId37" Type="http://schemas.openxmlformats.org/officeDocument/2006/relationships/hyperlink" Target="https://arbocal.eu/bocaux/soupes/soupe-potimarron-pomme/" TargetMode="External"/><Relationship Id="rId58" Type="http://schemas.openxmlformats.org/officeDocument/2006/relationships/hyperlink" Target="https://arbocal.eu/bocaux/confiture/fraise-sureau/" TargetMode="External"/><Relationship Id="rId79" Type="http://schemas.openxmlformats.org/officeDocument/2006/relationships/hyperlink" Target="https://arbocal.eu/bocaux/legumes/pilaf-petit-epeautre-legumes-dete/" TargetMode="External"/><Relationship Id="rId102" Type="http://schemas.openxmlformats.org/officeDocument/2006/relationships/hyperlink" Target="https://arbocal.eu/bocaux/apero/tartinade-courgette-tournesol/" TargetMode="External"/><Relationship Id="rId123" Type="http://schemas.openxmlformats.org/officeDocument/2006/relationships/hyperlink" Target="https://arbocal.eu/bocaux/compotes/des-vergers/" TargetMode="External"/><Relationship Id="rId144" Type="http://schemas.openxmlformats.org/officeDocument/2006/relationships/hyperlink" Target="https://arbocal.eu/bocaux/confiture/mirabelle-ancienne/" TargetMode="External"/><Relationship Id="rId90" Type="http://schemas.openxmlformats.org/officeDocument/2006/relationships/hyperlink" Target="https://arbocal.eu/bocaux/boissons/nectar-quetsche/" TargetMode="External"/><Relationship Id="rId27" Type="http://schemas.openxmlformats.org/officeDocument/2006/relationships/hyperlink" Target="https://arbocal.eu/bocaux/confiture/cassis-groseille2/" TargetMode="External"/><Relationship Id="rId48" Type="http://schemas.openxmlformats.org/officeDocument/2006/relationships/hyperlink" Target="https://arbocal.eu/bocaux/legumes/chili/" TargetMode="External"/><Relationship Id="rId69" Type="http://schemas.openxmlformats.org/officeDocument/2006/relationships/hyperlink" Target="https://arbocal.eu/bocaux/boissons/nectar-quetsche/" TargetMode="External"/><Relationship Id="rId113" Type="http://schemas.openxmlformats.org/officeDocument/2006/relationships/hyperlink" Target="https://arbocal.eu/bocaux/condiment/confit-d-oignon/" TargetMode="External"/><Relationship Id="rId134" Type="http://schemas.openxmlformats.org/officeDocument/2006/relationships/hyperlink" Target="https://arbocal.eu/bocaux/confiture/eglantine/" TargetMode="External"/><Relationship Id="rId80" Type="http://schemas.openxmlformats.org/officeDocument/2006/relationships/hyperlink" Target="https://arbocal.eu/bocaux/legumes/legumes-tajine/" TargetMode="External"/><Relationship Id="rId155" Type="http://schemas.openxmlformats.org/officeDocument/2006/relationships/hyperlink" Target="https://arbocal.eu/bocaux/confiture/quetsche-noi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7"/>
  <sheetViews>
    <sheetView tabSelected="1" topLeftCell="A105" zoomScale="180" zoomScaleNormal="180" zoomScalePageLayoutView="150" workbookViewId="0">
      <selection activeCell="E133" sqref="E133"/>
    </sheetView>
  </sheetViews>
  <sheetFormatPr baseColWidth="10" defaultRowHeight="16"/>
  <cols>
    <col min="1" max="1" width="11.1640625" style="218" customWidth="1"/>
    <col min="2" max="2" width="13.33203125" style="28" hidden="1" customWidth="1"/>
    <col min="3" max="3" width="0.5" style="69" hidden="1" customWidth="1"/>
    <col min="4" max="4" width="13.5" customWidth="1"/>
    <col min="5" max="5" width="20.6640625" customWidth="1"/>
    <col min="6" max="6" width="45" style="186" customWidth="1"/>
    <col min="7" max="7" width="7.5" customWidth="1"/>
    <col min="8" max="8" width="7.6640625" style="4" hidden="1" customWidth="1"/>
    <col min="9" max="9" width="10.1640625" style="4" hidden="1" customWidth="1"/>
    <col min="10" max="10" width="6" style="124" customWidth="1"/>
    <col min="11" max="11" width="10.1640625" style="4" hidden="1" customWidth="1"/>
    <col min="12" max="12" width="7.5" style="162" customWidth="1"/>
    <col min="13" max="13" width="9.5" style="162" customWidth="1"/>
    <col min="14" max="14" width="10.1640625" hidden="1" customWidth="1"/>
    <col min="15" max="15" width="7.33203125" hidden="1" customWidth="1"/>
    <col min="16" max="16" width="10.33203125" hidden="1" customWidth="1"/>
    <col min="17" max="17" width="8.83203125" hidden="1" customWidth="1"/>
    <col min="18" max="18" width="8.33203125" hidden="1" customWidth="1"/>
    <col min="19" max="19" width="8" hidden="1" customWidth="1"/>
    <col min="20" max="20" width="10.33203125" style="208" hidden="1" customWidth="1"/>
    <col min="21" max="21" width="10.33203125" customWidth="1"/>
  </cols>
  <sheetData>
    <row r="1" spans="1:20" ht="53" customHeight="1">
      <c r="D1" s="43"/>
    </row>
    <row r="2" spans="1:20" ht="18" customHeight="1">
      <c r="D2" s="44"/>
      <c r="F2" s="187"/>
      <c r="K2" s="97" t="s">
        <v>207</v>
      </c>
      <c r="L2" s="162" t="s">
        <v>312</v>
      </c>
      <c r="P2" s="99" t="s">
        <v>210</v>
      </c>
      <c r="S2" s="96" t="s">
        <v>281</v>
      </c>
    </row>
    <row r="3" spans="1:20" ht="18" customHeight="1">
      <c r="D3" s="44"/>
      <c r="F3" s="187"/>
      <c r="K3" s="97" t="s">
        <v>209</v>
      </c>
      <c r="L3" s="162" t="s">
        <v>20</v>
      </c>
      <c r="P3" s="99" t="s">
        <v>19</v>
      </c>
      <c r="S3" s="96" t="s">
        <v>19</v>
      </c>
    </row>
    <row r="4" spans="1:20" ht="18" customHeight="1">
      <c r="D4" s="44"/>
      <c r="F4" s="187"/>
      <c r="K4" s="97" t="s">
        <v>208</v>
      </c>
      <c r="L4" s="162" t="s">
        <v>313</v>
      </c>
      <c r="P4" s="99" t="s">
        <v>20</v>
      </c>
      <c r="S4" s="96" t="s">
        <v>20</v>
      </c>
    </row>
    <row r="5" spans="1:20" ht="18" customHeight="1">
      <c r="D5" s="42"/>
      <c r="F5" s="187"/>
      <c r="I5" s="6"/>
      <c r="J5" s="125"/>
      <c r="K5" s="6"/>
      <c r="L5" s="163" t="s">
        <v>283</v>
      </c>
      <c r="N5" s="6"/>
      <c r="O5" s="6"/>
      <c r="P5" s="98" t="s">
        <v>21</v>
      </c>
      <c r="S5" s="96" t="s">
        <v>282</v>
      </c>
    </row>
    <row r="6" spans="1:20" ht="119" customHeight="1">
      <c r="D6" s="11"/>
      <c r="G6" s="10"/>
      <c r="H6" s="11"/>
      <c r="I6" s="6"/>
      <c r="J6" s="125"/>
      <c r="K6" s="6"/>
      <c r="L6" s="163"/>
      <c r="M6" s="163"/>
      <c r="N6" s="6"/>
      <c r="O6" s="6"/>
      <c r="P6" s="6"/>
      <c r="R6" s="6"/>
      <c r="S6" s="207" t="s">
        <v>283</v>
      </c>
    </row>
    <row r="7" spans="1:20" s="51" customFormat="1" ht="18" customHeight="1">
      <c r="A7" s="51" t="s">
        <v>252</v>
      </c>
      <c r="B7" s="58"/>
      <c r="C7" s="60"/>
      <c r="F7" s="186"/>
      <c r="G7" s="52"/>
      <c r="H7" s="53"/>
      <c r="I7" s="54"/>
      <c r="J7" s="126"/>
      <c r="K7" s="54"/>
      <c r="L7" s="164"/>
      <c r="M7" s="164"/>
      <c r="N7" s="54"/>
      <c r="O7" s="54"/>
      <c r="P7" s="54"/>
      <c r="R7" s="54"/>
      <c r="S7" s="54"/>
      <c r="T7" s="209"/>
    </row>
    <row r="8" spans="1:20" s="51" customFormat="1" ht="8" customHeight="1">
      <c r="A8" s="228"/>
      <c r="B8" s="58"/>
      <c r="C8" s="57"/>
      <c r="D8" s="141"/>
      <c r="E8" s="141"/>
      <c r="F8" s="188"/>
      <c r="H8" s="55"/>
      <c r="I8" s="55"/>
      <c r="J8" s="127"/>
      <c r="K8" s="55"/>
      <c r="L8" s="164"/>
      <c r="M8" s="164"/>
      <c r="N8" s="54"/>
      <c r="O8" s="54"/>
      <c r="P8" s="54"/>
      <c r="R8" s="54"/>
      <c r="S8" s="54"/>
      <c r="T8" s="209"/>
    </row>
    <row r="9" spans="1:20" s="50" customFormat="1" ht="48" customHeight="1">
      <c r="A9" s="56" t="s">
        <v>297</v>
      </c>
      <c r="B9" s="56" t="s">
        <v>249</v>
      </c>
      <c r="C9" s="56" t="s">
        <v>250</v>
      </c>
      <c r="D9" s="205"/>
      <c r="E9" s="206"/>
      <c r="F9" s="189"/>
      <c r="G9" s="49" t="s">
        <v>14</v>
      </c>
      <c r="H9" s="49" t="s">
        <v>129</v>
      </c>
      <c r="I9" s="49" t="s">
        <v>4</v>
      </c>
      <c r="J9" s="128" t="s">
        <v>5</v>
      </c>
      <c r="K9" s="49" t="s">
        <v>6</v>
      </c>
      <c r="L9" s="165" t="s">
        <v>248</v>
      </c>
      <c r="M9" s="165" t="s">
        <v>6</v>
      </c>
      <c r="N9" s="49" t="s">
        <v>15</v>
      </c>
      <c r="O9" s="49" t="s">
        <v>5</v>
      </c>
      <c r="P9" s="49" t="s">
        <v>1</v>
      </c>
      <c r="Q9" s="49" t="s">
        <v>0</v>
      </c>
      <c r="R9" s="49" t="s">
        <v>5</v>
      </c>
      <c r="S9" s="49" t="s">
        <v>1</v>
      </c>
      <c r="T9" s="210" t="s">
        <v>284</v>
      </c>
    </row>
    <row r="10" spans="1:20" s="51" customFormat="1" ht="26" customHeight="1">
      <c r="A10" s="219"/>
      <c r="B10" s="118" t="s">
        <v>127</v>
      </c>
      <c r="C10" s="123" t="s">
        <v>82</v>
      </c>
      <c r="D10" s="119" t="s">
        <v>173</v>
      </c>
      <c r="E10" s="120"/>
      <c r="F10" s="185"/>
      <c r="G10" s="104"/>
      <c r="H10" s="106"/>
      <c r="I10" s="105"/>
      <c r="J10" s="129"/>
      <c r="K10" s="106"/>
      <c r="L10" s="166"/>
      <c r="M10" s="166"/>
      <c r="N10" s="105"/>
      <c r="O10" s="105"/>
      <c r="P10" s="107"/>
      <c r="Q10" s="108"/>
      <c r="R10" s="109"/>
      <c r="S10" s="109"/>
      <c r="T10" s="211"/>
    </row>
    <row r="11" spans="1:20" s="5" customFormat="1" ht="15" customHeight="1">
      <c r="A11" s="157"/>
      <c r="B11" s="88"/>
      <c r="C11" s="71"/>
      <c r="D11" s="12" t="s">
        <v>171</v>
      </c>
      <c r="E11" s="16"/>
      <c r="F11" s="193" t="s">
        <v>172</v>
      </c>
      <c r="G11" s="17">
        <v>0.17</v>
      </c>
      <c r="H11" s="8">
        <v>4</v>
      </c>
      <c r="I11" s="8">
        <f>H11/G11</f>
        <v>23.52941176470588</v>
      </c>
      <c r="J11" s="130"/>
      <c r="K11" s="8">
        <f>J11*H11</f>
        <v>0</v>
      </c>
      <c r="L11" s="167">
        <v>5</v>
      </c>
      <c r="M11" s="167">
        <f>L11*J11</f>
        <v>0</v>
      </c>
      <c r="N11" s="29">
        <f>H11/1.055</f>
        <v>3.7914691943127963</v>
      </c>
      <c r="O11" s="25">
        <f>J11</f>
        <v>0</v>
      </c>
      <c r="P11" s="30">
        <f>O11*N11</f>
        <v>0</v>
      </c>
      <c r="Q11" s="45">
        <f>ROUNDDOWN((H11/1.055/1.25),2)</f>
        <v>3.03</v>
      </c>
      <c r="R11" s="13"/>
      <c r="S11" s="45">
        <f>Q11*R11</f>
        <v>0</v>
      </c>
      <c r="T11" s="212">
        <f>Q11*1.055</f>
        <v>3.1966499999999995</v>
      </c>
    </row>
    <row r="12" spans="1:20" ht="15" customHeight="1">
      <c r="A12" s="220"/>
      <c r="B12" s="88"/>
      <c r="C12" s="71" t="s">
        <v>85</v>
      </c>
      <c r="D12" s="12" t="s">
        <v>79</v>
      </c>
      <c r="E12" s="16"/>
      <c r="F12" s="193" t="s">
        <v>170</v>
      </c>
      <c r="G12" s="17">
        <v>0.125</v>
      </c>
      <c r="H12" s="8">
        <v>5</v>
      </c>
      <c r="I12" s="8">
        <f>H12/G12</f>
        <v>40</v>
      </c>
      <c r="J12" s="130"/>
      <c r="K12" s="8">
        <f t="shared" ref="K12" si="0">J12*H12</f>
        <v>0</v>
      </c>
      <c r="L12" s="167">
        <v>5</v>
      </c>
      <c r="M12" s="167">
        <f>L12*J12</f>
        <v>0</v>
      </c>
      <c r="N12" s="29">
        <f t="shared" ref="N12" si="1">H12/1.055</f>
        <v>4.7393364928909953</v>
      </c>
      <c r="O12" s="25">
        <f t="shared" ref="O12" si="2">J12</f>
        <v>0</v>
      </c>
      <c r="P12" s="30">
        <f t="shared" ref="P12" si="3">O12*N12</f>
        <v>0</v>
      </c>
      <c r="Q12" s="45">
        <f>ROUNDDOWN((H12/1.055/1.25),2)</f>
        <v>3.79</v>
      </c>
      <c r="R12" s="13"/>
      <c r="S12" s="45">
        <f>Q12*R12</f>
        <v>0</v>
      </c>
      <c r="T12" s="212">
        <f t="shared" ref="T12:T19" si="4">Q12*1.055</f>
        <v>3.9984499999999996</v>
      </c>
    </row>
    <row r="13" spans="1:20" s="5" customFormat="1" ht="15" customHeight="1">
      <c r="A13" s="157"/>
      <c r="B13" s="88"/>
      <c r="C13" s="71" t="s">
        <v>89</v>
      </c>
      <c r="D13" s="12" t="s">
        <v>180</v>
      </c>
      <c r="E13" s="16"/>
      <c r="F13" s="195" t="s">
        <v>41</v>
      </c>
      <c r="G13" s="17">
        <v>0.125</v>
      </c>
      <c r="H13" s="8">
        <v>5</v>
      </c>
      <c r="I13" s="8">
        <f>H13/G13</f>
        <v>40</v>
      </c>
      <c r="J13" s="130"/>
      <c r="K13" s="8">
        <f>J13*H13</f>
        <v>0</v>
      </c>
      <c r="L13" s="167">
        <v>5</v>
      </c>
      <c r="M13" s="167">
        <f t="shared" ref="M13:M19" si="5">L13*J13</f>
        <v>0</v>
      </c>
      <c r="N13" s="29">
        <f>H13/1.055</f>
        <v>4.7393364928909953</v>
      </c>
      <c r="O13" s="25">
        <f>J13</f>
        <v>0</v>
      </c>
      <c r="P13" s="30">
        <f>O13*N13</f>
        <v>0</v>
      </c>
      <c r="Q13" s="45">
        <f t="shared" ref="Q13:Q18" si="6">ROUNDDOWN((H13/1.055/1.25),2)</f>
        <v>3.79</v>
      </c>
      <c r="R13" s="13"/>
      <c r="S13" s="45">
        <f>Q13*R13</f>
        <v>0</v>
      </c>
      <c r="T13" s="212">
        <f t="shared" si="4"/>
        <v>3.9984499999999996</v>
      </c>
    </row>
    <row r="14" spans="1:20" ht="15" customHeight="1">
      <c r="A14" s="155"/>
      <c r="B14" s="148" t="s">
        <v>155</v>
      </c>
      <c r="C14" s="149" t="s">
        <v>154</v>
      </c>
      <c r="D14" s="12" t="s">
        <v>186</v>
      </c>
      <c r="E14" s="14"/>
      <c r="F14" s="193" t="s">
        <v>191</v>
      </c>
      <c r="G14" s="17">
        <v>0.125</v>
      </c>
      <c r="H14" s="8">
        <v>5</v>
      </c>
      <c r="I14" s="8">
        <f t="shared" ref="I14" si="7">H14/G14</f>
        <v>40</v>
      </c>
      <c r="J14" s="130"/>
      <c r="K14" s="8">
        <f t="shared" ref="K14" si="8">J14*H14</f>
        <v>0</v>
      </c>
      <c r="L14" s="167">
        <v>5</v>
      </c>
      <c r="M14" s="167">
        <f t="shared" si="5"/>
        <v>0</v>
      </c>
      <c r="N14" s="29">
        <f>H14/1.055</f>
        <v>4.7393364928909953</v>
      </c>
      <c r="O14" s="25">
        <f t="shared" ref="O14" si="9">J14</f>
        <v>0</v>
      </c>
      <c r="P14" s="30">
        <f t="shared" ref="P14" si="10">O14*N14</f>
        <v>0</v>
      </c>
      <c r="Q14" s="45">
        <f t="shared" si="6"/>
        <v>3.79</v>
      </c>
      <c r="R14" s="13"/>
      <c r="S14" s="45">
        <f t="shared" ref="S14" si="11">Q14*R14</f>
        <v>0</v>
      </c>
      <c r="T14" s="212">
        <f t="shared" si="4"/>
        <v>3.9984499999999996</v>
      </c>
    </row>
    <row r="15" spans="1:20" ht="15" customHeight="1">
      <c r="A15" s="157" t="s">
        <v>300</v>
      </c>
      <c r="B15" s="88"/>
      <c r="C15" s="71" t="s">
        <v>83</v>
      </c>
      <c r="D15" s="12" t="s">
        <v>301</v>
      </c>
      <c r="E15" s="39"/>
      <c r="F15" s="193" t="s">
        <v>190</v>
      </c>
      <c r="G15" s="17">
        <v>0.125</v>
      </c>
      <c r="H15" s="8">
        <v>5</v>
      </c>
      <c r="I15" s="8">
        <f t="shared" ref="I15" si="12">H15/G15</f>
        <v>40</v>
      </c>
      <c r="J15" s="130"/>
      <c r="K15" s="8">
        <f t="shared" ref="K15" si="13">J15*H15</f>
        <v>0</v>
      </c>
      <c r="L15" s="167">
        <v>5</v>
      </c>
      <c r="M15" s="167">
        <f t="shared" si="5"/>
        <v>0</v>
      </c>
      <c r="N15" s="29">
        <f>H15/1.055</f>
        <v>4.7393364928909953</v>
      </c>
      <c r="O15" s="25">
        <f t="shared" ref="O15" si="14">J15</f>
        <v>0</v>
      </c>
      <c r="P15" s="30">
        <f t="shared" ref="P15" si="15">O15*N15</f>
        <v>0</v>
      </c>
      <c r="Q15" s="45">
        <f t="shared" si="6"/>
        <v>3.79</v>
      </c>
      <c r="R15" s="13"/>
      <c r="S15" s="45">
        <f t="shared" ref="S15:S19" si="16">Q15*R15</f>
        <v>0</v>
      </c>
      <c r="T15" s="212">
        <f t="shared" si="4"/>
        <v>3.9984499999999996</v>
      </c>
    </row>
    <row r="16" spans="1:20" ht="15" customHeight="1">
      <c r="A16" s="157"/>
      <c r="B16" s="88"/>
      <c r="C16" s="71" t="s">
        <v>84</v>
      </c>
      <c r="D16" s="12" t="s">
        <v>187</v>
      </c>
      <c r="E16" s="16"/>
      <c r="F16" s="193" t="s">
        <v>192</v>
      </c>
      <c r="G16" s="17">
        <v>0.125</v>
      </c>
      <c r="H16" s="8">
        <v>5</v>
      </c>
      <c r="I16" s="8">
        <f t="shared" ref="I16:I17" si="17">H16/G16</f>
        <v>40</v>
      </c>
      <c r="J16" s="130"/>
      <c r="K16" s="8">
        <f t="shared" ref="K16:K17" si="18">J16*H16</f>
        <v>0</v>
      </c>
      <c r="L16" s="167">
        <v>5</v>
      </c>
      <c r="M16" s="167">
        <f t="shared" si="5"/>
        <v>0</v>
      </c>
      <c r="N16" s="29">
        <f t="shared" ref="N16:N19" si="19">H16/1.055</f>
        <v>4.7393364928909953</v>
      </c>
      <c r="O16" s="25">
        <f t="shared" ref="O16:O17" si="20">J16</f>
        <v>0</v>
      </c>
      <c r="P16" s="30">
        <f t="shared" ref="P16:P19" si="21">O16*N16</f>
        <v>0</v>
      </c>
      <c r="Q16" s="45">
        <f t="shared" si="6"/>
        <v>3.79</v>
      </c>
      <c r="R16" s="13"/>
      <c r="S16" s="45">
        <f t="shared" si="16"/>
        <v>0</v>
      </c>
      <c r="T16" s="212">
        <f t="shared" si="4"/>
        <v>3.9984499999999996</v>
      </c>
    </row>
    <row r="17" spans="1:20" s="5" customFormat="1" ht="15" customHeight="1">
      <c r="A17" s="155"/>
      <c r="B17" s="151"/>
      <c r="C17" s="152" t="s">
        <v>86</v>
      </c>
      <c r="D17" s="12" t="s">
        <v>188</v>
      </c>
      <c r="E17" s="16"/>
      <c r="F17" s="193" t="s">
        <v>193</v>
      </c>
      <c r="G17" s="17">
        <v>0.125</v>
      </c>
      <c r="H17" s="8">
        <v>5</v>
      </c>
      <c r="I17" s="8">
        <f t="shared" si="17"/>
        <v>40</v>
      </c>
      <c r="J17" s="130"/>
      <c r="K17" s="8">
        <f t="shared" si="18"/>
        <v>0</v>
      </c>
      <c r="L17" s="167">
        <f t="shared" ref="L17" si="22">ROUNDUP((H17*1.1),1)</f>
        <v>5.5</v>
      </c>
      <c r="M17" s="167">
        <f t="shared" si="5"/>
        <v>0</v>
      </c>
      <c r="N17" s="29">
        <f t="shared" si="19"/>
        <v>4.7393364928909953</v>
      </c>
      <c r="O17" s="25">
        <f t="shared" si="20"/>
        <v>0</v>
      </c>
      <c r="P17" s="30">
        <f t="shared" si="21"/>
        <v>0</v>
      </c>
      <c r="Q17" s="45">
        <f t="shared" si="6"/>
        <v>3.79</v>
      </c>
      <c r="R17" s="13"/>
      <c r="S17" s="45">
        <f t="shared" si="16"/>
        <v>0</v>
      </c>
      <c r="T17" s="212">
        <f t="shared" si="4"/>
        <v>3.9984499999999996</v>
      </c>
    </row>
    <row r="18" spans="1:20" s="5" customFormat="1" ht="15" customHeight="1">
      <c r="A18" s="220"/>
      <c r="B18" s="86" t="s">
        <v>131</v>
      </c>
      <c r="C18" s="71" t="s">
        <v>87</v>
      </c>
      <c r="D18" s="12" t="s">
        <v>220</v>
      </c>
      <c r="E18" s="16"/>
      <c r="F18" s="193" t="s">
        <v>126</v>
      </c>
      <c r="G18" s="17">
        <v>0.125</v>
      </c>
      <c r="H18" s="8">
        <v>5</v>
      </c>
      <c r="I18" s="8">
        <f>H18/G18</f>
        <v>40</v>
      </c>
      <c r="J18" s="130"/>
      <c r="K18" s="8">
        <f>J18*H18</f>
        <v>0</v>
      </c>
      <c r="L18" s="167">
        <v>5</v>
      </c>
      <c r="M18" s="167">
        <f t="shared" si="5"/>
        <v>0</v>
      </c>
      <c r="N18" s="29">
        <f t="shared" ref="N18" si="23">H18/1.055</f>
        <v>4.7393364928909953</v>
      </c>
      <c r="O18" s="25">
        <f>J18</f>
        <v>0</v>
      </c>
      <c r="P18" s="30">
        <f t="shared" ref="P18" si="24">O18*N18</f>
        <v>0</v>
      </c>
      <c r="Q18" s="45">
        <f t="shared" si="6"/>
        <v>3.79</v>
      </c>
      <c r="R18" s="13"/>
      <c r="S18" s="45">
        <f t="shared" si="16"/>
        <v>0</v>
      </c>
      <c r="T18" s="212">
        <f t="shared" si="4"/>
        <v>3.9984499999999996</v>
      </c>
    </row>
    <row r="19" spans="1:20" s="5" customFormat="1" ht="15" customHeight="1">
      <c r="A19" s="157"/>
      <c r="B19" s="88"/>
      <c r="C19" s="71" t="s">
        <v>88</v>
      </c>
      <c r="D19" s="12" t="s">
        <v>189</v>
      </c>
      <c r="E19" s="16"/>
      <c r="F19" s="193" t="s">
        <v>194</v>
      </c>
      <c r="G19" s="17">
        <v>0.125</v>
      </c>
      <c r="H19" s="8">
        <v>5</v>
      </c>
      <c r="I19" s="8">
        <f>H19/G19</f>
        <v>40</v>
      </c>
      <c r="J19" s="130"/>
      <c r="K19" s="8">
        <f>J19*H19</f>
        <v>0</v>
      </c>
      <c r="L19" s="167">
        <v>5</v>
      </c>
      <c r="M19" s="167">
        <f t="shared" si="5"/>
        <v>0</v>
      </c>
      <c r="N19" s="29">
        <f t="shared" si="19"/>
        <v>4.7393364928909953</v>
      </c>
      <c r="O19" s="25">
        <f>J19</f>
        <v>0</v>
      </c>
      <c r="P19" s="30">
        <f t="shared" si="21"/>
        <v>0</v>
      </c>
      <c r="Q19" s="45">
        <f>ROUNDDOWN((H19/1.055/1.25),2)</f>
        <v>3.79</v>
      </c>
      <c r="R19" s="13"/>
      <c r="S19" s="45">
        <f t="shared" si="16"/>
        <v>0</v>
      </c>
      <c r="T19" s="212">
        <f t="shared" si="4"/>
        <v>3.9984499999999996</v>
      </c>
    </row>
    <row r="20" spans="1:20" s="51" customFormat="1" ht="26" customHeight="1">
      <c r="A20" s="219"/>
      <c r="B20" s="122"/>
      <c r="C20" s="61"/>
      <c r="D20" s="119" t="s">
        <v>213</v>
      </c>
      <c r="E20" s="120"/>
      <c r="F20" s="196"/>
      <c r="G20" s="104"/>
      <c r="H20" s="106"/>
      <c r="I20" s="105"/>
      <c r="J20" s="129"/>
      <c r="K20" s="106"/>
      <c r="L20" s="166"/>
      <c r="M20" s="166"/>
      <c r="N20" s="105"/>
      <c r="O20" s="105"/>
      <c r="P20" s="107"/>
      <c r="Q20" s="108"/>
      <c r="R20" s="109"/>
      <c r="S20" s="109"/>
      <c r="T20" s="211"/>
    </row>
    <row r="21" spans="1:20" ht="15" hidden="1" customHeight="1">
      <c r="A21" s="157" t="s">
        <v>294</v>
      </c>
      <c r="B21" s="91"/>
      <c r="C21" s="70"/>
      <c r="D21" s="15" t="s">
        <v>295</v>
      </c>
      <c r="E21" s="14"/>
      <c r="F21" s="197" t="s">
        <v>195</v>
      </c>
      <c r="G21" s="18">
        <v>0.73</v>
      </c>
      <c r="H21" s="8">
        <v>8</v>
      </c>
      <c r="I21" s="7">
        <f>H21/G21</f>
        <v>10.95890410958904</v>
      </c>
      <c r="J21" s="130"/>
      <c r="K21" s="8">
        <f t="shared" ref="K21:K28" si="25">J21*H21</f>
        <v>0</v>
      </c>
      <c r="L21" s="168">
        <v>9</v>
      </c>
      <c r="M21" s="167">
        <f>L21*J21</f>
        <v>0</v>
      </c>
      <c r="N21" s="19">
        <f t="shared" ref="N21:N28" si="26">H21/1.055</f>
        <v>7.5829383886255926</v>
      </c>
      <c r="O21" s="25">
        <f>J21</f>
        <v>0</v>
      </c>
      <c r="P21" s="20">
        <f>O21*N21</f>
        <v>0</v>
      </c>
      <c r="Q21" s="45">
        <f>ROUNDDOWN((H21/1.055/1.2),2)</f>
        <v>6.31</v>
      </c>
      <c r="R21" s="13"/>
      <c r="S21" s="45">
        <f t="shared" ref="S21" si="27">Q21*R21</f>
        <v>0</v>
      </c>
      <c r="T21" s="212">
        <f>Q21*1.055</f>
        <v>6.657049999999999</v>
      </c>
    </row>
    <row r="22" spans="1:20" ht="15" customHeight="1">
      <c r="A22" s="155"/>
      <c r="B22" s="153" t="s">
        <v>158</v>
      </c>
      <c r="C22" s="149" t="s">
        <v>157</v>
      </c>
      <c r="D22" s="15" t="s">
        <v>198</v>
      </c>
      <c r="E22" s="14"/>
      <c r="F22" s="197" t="s">
        <v>42</v>
      </c>
      <c r="G22" s="18">
        <v>0.73</v>
      </c>
      <c r="H22" s="8">
        <v>8</v>
      </c>
      <c r="I22" s="7">
        <f t="shared" ref="I22:I29" si="28">H22/G22</f>
        <v>10.95890410958904</v>
      </c>
      <c r="J22" s="130"/>
      <c r="K22" s="8">
        <f t="shared" si="25"/>
        <v>0</v>
      </c>
      <c r="L22" s="168">
        <v>9</v>
      </c>
      <c r="M22" s="167">
        <f t="shared" ref="M22:M29" si="29">L22*J22</f>
        <v>0</v>
      </c>
      <c r="N22" s="19">
        <f t="shared" si="26"/>
        <v>7.5829383886255926</v>
      </c>
      <c r="O22" s="25">
        <f>J22</f>
        <v>0</v>
      </c>
      <c r="P22" s="20">
        <f t="shared" ref="P22:P28" si="30">O22*N22</f>
        <v>0</v>
      </c>
      <c r="Q22" s="45">
        <f t="shared" ref="Q22:Q27" si="31">ROUNDDOWN((H22/1.055/1.2),2)</f>
        <v>6.31</v>
      </c>
      <c r="R22" s="13"/>
      <c r="S22" s="45">
        <f t="shared" ref="S22:S29" si="32">Q22*R22</f>
        <v>0</v>
      </c>
      <c r="T22" s="212">
        <f t="shared" ref="T22:T53" si="33">Q22*1.055</f>
        <v>6.657049999999999</v>
      </c>
    </row>
    <row r="23" spans="1:20" ht="15" customHeight="1">
      <c r="A23" s="155"/>
      <c r="B23" s="59"/>
      <c r="C23" s="70"/>
      <c r="D23" s="15" t="s">
        <v>279</v>
      </c>
      <c r="E23" s="14"/>
      <c r="F23" s="197" t="s">
        <v>280</v>
      </c>
      <c r="G23" s="18">
        <v>0.73</v>
      </c>
      <c r="H23" s="8">
        <v>7</v>
      </c>
      <c r="I23" s="7">
        <f t="shared" ref="I23" si="34">H23/G23</f>
        <v>9.589041095890412</v>
      </c>
      <c r="J23" s="130"/>
      <c r="K23" s="8">
        <f t="shared" ref="K23" si="35">J23*H23</f>
        <v>0</v>
      </c>
      <c r="L23" s="168">
        <v>8</v>
      </c>
      <c r="M23" s="167">
        <f t="shared" ref="M23" si="36">L23*J23</f>
        <v>0</v>
      </c>
      <c r="N23" s="19">
        <f t="shared" ref="N23" si="37">H23/1.055</f>
        <v>6.6350710900473935</v>
      </c>
      <c r="O23" s="25">
        <f t="shared" ref="O23" si="38">J23</f>
        <v>0</v>
      </c>
      <c r="P23" s="20">
        <f t="shared" ref="P23" si="39">O23*N23</f>
        <v>0</v>
      </c>
      <c r="Q23" s="45">
        <f t="shared" ref="Q23" si="40">ROUNDDOWN((H23/1.055/1.2),2)</f>
        <v>5.52</v>
      </c>
      <c r="R23" s="13"/>
      <c r="S23" s="45">
        <f t="shared" ref="S23" si="41">Q23*R23</f>
        <v>0</v>
      </c>
      <c r="T23" s="212">
        <f t="shared" si="33"/>
        <v>5.823599999999999</v>
      </c>
    </row>
    <row r="24" spans="1:20" ht="15" customHeight="1">
      <c r="A24" s="157"/>
      <c r="B24" s="59"/>
      <c r="C24" s="70"/>
      <c r="D24" s="15" t="s">
        <v>211</v>
      </c>
      <c r="E24" s="14"/>
      <c r="F24" s="197" t="s">
        <v>177</v>
      </c>
      <c r="G24" s="18">
        <v>0.73</v>
      </c>
      <c r="H24" s="8">
        <v>7</v>
      </c>
      <c r="I24" s="7">
        <f t="shared" si="28"/>
        <v>9.589041095890412</v>
      </c>
      <c r="J24" s="130"/>
      <c r="K24" s="8">
        <f t="shared" si="25"/>
        <v>0</v>
      </c>
      <c r="L24" s="168">
        <v>8</v>
      </c>
      <c r="M24" s="167">
        <f t="shared" si="29"/>
        <v>0</v>
      </c>
      <c r="N24" s="19">
        <f t="shared" si="26"/>
        <v>6.6350710900473935</v>
      </c>
      <c r="O24" s="25">
        <f t="shared" ref="O24" si="42">J24</f>
        <v>0</v>
      </c>
      <c r="P24" s="20">
        <f t="shared" si="30"/>
        <v>0</v>
      </c>
      <c r="Q24" s="45">
        <f>ROUNDDOWN((H24/1.055/1.2),2)</f>
        <v>5.52</v>
      </c>
      <c r="R24" s="13"/>
      <c r="S24" s="45">
        <f t="shared" ref="S24" si="43">Q24*R24</f>
        <v>0</v>
      </c>
      <c r="T24" s="212">
        <f t="shared" si="33"/>
        <v>5.823599999999999</v>
      </c>
    </row>
    <row r="25" spans="1:20" ht="15" hidden="1" customHeight="1">
      <c r="A25" s="157" t="s">
        <v>294</v>
      </c>
      <c r="B25" s="154"/>
      <c r="C25" s="149" t="s">
        <v>90</v>
      </c>
      <c r="D25" s="150" t="s">
        <v>302</v>
      </c>
      <c r="E25" s="14"/>
      <c r="F25" s="198" t="s">
        <v>196</v>
      </c>
      <c r="G25" s="18">
        <v>0.9</v>
      </c>
      <c r="H25" s="8">
        <v>7</v>
      </c>
      <c r="I25" s="7">
        <f t="shared" si="28"/>
        <v>7.7777777777777777</v>
      </c>
      <c r="J25" s="130"/>
      <c r="K25" s="8">
        <f t="shared" si="25"/>
        <v>0</v>
      </c>
      <c r="L25" s="168">
        <v>8</v>
      </c>
      <c r="M25" s="167">
        <f t="shared" si="29"/>
        <v>0</v>
      </c>
      <c r="N25" s="19">
        <f t="shared" si="26"/>
        <v>6.6350710900473935</v>
      </c>
      <c r="O25" s="25">
        <f>J25</f>
        <v>0</v>
      </c>
      <c r="P25" s="20">
        <f t="shared" si="30"/>
        <v>0</v>
      </c>
      <c r="Q25" s="45">
        <f t="shared" si="31"/>
        <v>5.52</v>
      </c>
      <c r="R25" s="13"/>
      <c r="S25" s="45">
        <f t="shared" si="32"/>
        <v>0</v>
      </c>
      <c r="T25" s="212">
        <f t="shared" si="33"/>
        <v>5.823599999999999</v>
      </c>
    </row>
    <row r="26" spans="1:20" ht="15" customHeight="1">
      <c r="A26" s="157"/>
      <c r="B26" s="59"/>
      <c r="C26" s="70"/>
      <c r="D26" s="15" t="s">
        <v>212</v>
      </c>
      <c r="E26" s="15"/>
      <c r="F26" s="197" t="s">
        <v>221</v>
      </c>
      <c r="G26" s="18">
        <v>0.73</v>
      </c>
      <c r="H26" s="8">
        <v>7</v>
      </c>
      <c r="I26" s="7">
        <f t="shared" si="28"/>
        <v>9.589041095890412</v>
      </c>
      <c r="J26" s="130"/>
      <c r="K26" s="8">
        <f t="shared" si="25"/>
        <v>0</v>
      </c>
      <c r="L26" s="168">
        <v>8</v>
      </c>
      <c r="M26" s="167">
        <f t="shared" si="29"/>
        <v>0</v>
      </c>
      <c r="N26" s="19">
        <f t="shared" ref="N26" si="44">H26/1.055</f>
        <v>6.6350710900473935</v>
      </c>
      <c r="O26" s="25">
        <f>J26</f>
        <v>0</v>
      </c>
      <c r="P26" s="20">
        <f t="shared" ref="P26" si="45">O26*N26</f>
        <v>0</v>
      </c>
      <c r="Q26" s="45">
        <f t="shared" si="31"/>
        <v>5.52</v>
      </c>
      <c r="R26" s="13"/>
      <c r="S26" s="45">
        <f t="shared" ref="S26" si="46">Q26*R26</f>
        <v>0</v>
      </c>
      <c r="T26" s="212">
        <f t="shared" si="33"/>
        <v>5.823599999999999</v>
      </c>
    </row>
    <row r="27" spans="1:20" ht="15" customHeight="1">
      <c r="A27" s="155"/>
      <c r="B27" s="59"/>
      <c r="C27" s="70" t="s">
        <v>91</v>
      </c>
      <c r="D27" s="15" t="s">
        <v>199</v>
      </c>
      <c r="E27" s="16"/>
      <c r="F27" s="197" t="s">
        <v>43</v>
      </c>
      <c r="G27" s="18">
        <v>0.73</v>
      </c>
      <c r="H27" s="8">
        <v>7</v>
      </c>
      <c r="I27" s="7">
        <f t="shared" si="28"/>
        <v>9.589041095890412</v>
      </c>
      <c r="J27" s="130"/>
      <c r="K27" s="8">
        <f t="shared" si="25"/>
        <v>0</v>
      </c>
      <c r="L27" s="168">
        <v>8</v>
      </c>
      <c r="M27" s="167">
        <f t="shared" si="29"/>
        <v>0</v>
      </c>
      <c r="N27" s="19">
        <f t="shared" si="26"/>
        <v>6.6350710900473935</v>
      </c>
      <c r="O27" s="25">
        <f t="shared" ref="O27:O37" si="47">J27</f>
        <v>0</v>
      </c>
      <c r="P27" s="20">
        <f t="shared" si="30"/>
        <v>0</v>
      </c>
      <c r="Q27" s="45">
        <f t="shared" si="31"/>
        <v>5.52</v>
      </c>
      <c r="R27" s="13"/>
      <c r="S27" s="45">
        <f t="shared" si="32"/>
        <v>0</v>
      </c>
      <c r="T27" s="212">
        <f t="shared" si="33"/>
        <v>5.823599999999999</v>
      </c>
    </row>
    <row r="28" spans="1:20" ht="15" hidden="1" customHeight="1">
      <c r="A28" s="157" t="s">
        <v>294</v>
      </c>
      <c r="B28" s="59"/>
      <c r="C28" s="70" t="s">
        <v>92</v>
      </c>
      <c r="D28" s="15" t="s">
        <v>230</v>
      </c>
      <c r="E28" s="14"/>
      <c r="F28" s="197" t="s">
        <v>44</v>
      </c>
      <c r="G28" s="18">
        <v>0.73</v>
      </c>
      <c r="H28" s="8">
        <v>7</v>
      </c>
      <c r="I28" s="7">
        <f t="shared" ref="I28" si="48">H28/G28</f>
        <v>9.589041095890412</v>
      </c>
      <c r="J28" s="130"/>
      <c r="K28" s="8">
        <f t="shared" si="25"/>
        <v>0</v>
      </c>
      <c r="L28" s="168">
        <v>8</v>
      </c>
      <c r="M28" s="167">
        <f t="shared" ref="M28" si="49">L28*J28</f>
        <v>0</v>
      </c>
      <c r="N28" s="19">
        <f t="shared" si="26"/>
        <v>6.6350710900473935</v>
      </c>
      <c r="O28" s="25">
        <f t="shared" ref="O28" si="50">J28</f>
        <v>0</v>
      </c>
      <c r="P28" s="20">
        <f t="shared" si="30"/>
        <v>0</v>
      </c>
      <c r="Q28" s="45">
        <f>ROUNDDOWN((H28/1.055/1.2),2)</f>
        <v>5.52</v>
      </c>
      <c r="R28" s="13"/>
      <c r="S28" s="45">
        <f t="shared" ref="S28" si="51">Q28*R28</f>
        <v>0</v>
      </c>
      <c r="T28" s="212">
        <f t="shared" ref="T28" si="52">Q28*1.055</f>
        <v>5.823599999999999</v>
      </c>
    </row>
    <row r="29" spans="1:20" ht="15" customHeight="1">
      <c r="A29" s="157" t="s">
        <v>303</v>
      </c>
      <c r="B29" s="59"/>
      <c r="C29" s="70" t="s">
        <v>92</v>
      </c>
      <c r="D29" s="15" t="s">
        <v>298</v>
      </c>
      <c r="E29" s="14"/>
      <c r="F29" s="197" t="s">
        <v>299</v>
      </c>
      <c r="G29" s="18">
        <v>0.73</v>
      </c>
      <c r="H29" s="8">
        <v>7</v>
      </c>
      <c r="I29" s="7">
        <f t="shared" si="28"/>
        <v>9.589041095890412</v>
      </c>
      <c r="J29" s="130"/>
      <c r="K29" s="8">
        <f t="shared" ref="K29" si="53">J29*H29</f>
        <v>0</v>
      </c>
      <c r="L29" s="168">
        <v>8</v>
      </c>
      <c r="M29" s="167">
        <f t="shared" si="29"/>
        <v>0</v>
      </c>
      <c r="N29" s="19">
        <f t="shared" ref="N29:N37" si="54">H29/1.055</f>
        <v>6.6350710900473935</v>
      </c>
      <c r="O29" s="25">
        <f t="shared" si="47"/>
        <v>0</v>
      </c>
      <c r="P29" s="20">
        <f t="shared" ref="P29:P37" si="55">O29*N29</f>
        <v>0</v>
      </c>
      <c r="Q29" s="45">
        <f>ROUNDDOWN((H29/1.055/1.2),2)</f>
        <v>5.52</v>
      </c>
      <c r="R29" s="13"/>
      <c r="S29" s="45">
        <f t="shared" si="32"/>
        <v>0</v>
      </c>
      <c r="T29" s="212">
        <f t="shared" si="33"/>
        <v>5.823599999999999</v>
      </c>
    </row>
    <row r="30" spans="1:20" s="51" customFormat="1" ht="26" customHeight="1">
      <c r="A30" s="219"/>
      <c r="B30" s="118"/>
      <c r="C30" s="61"/>
      <c r="D30" s="119" t="s">
        <v>156</v>
      </c>
      <c r="E30" s="120"/>
      <c r="F30" s="196"/>
      <c r="G30" s="104"/>
      <c r="H30" s="106"/>
      <c r="I30" s="105"/>
      <c r="J30" s="129"/>
      <c r="K30" s="106"/>
      <c r="L30" s="166"/>
      <c r="M30" s="166"/>
      <c r="N30" s="105"/>
      <c r="O30" s="105"/>
      <c r="P30" s="107"/>
      <c r="Q30" s="108">
        <v>5.53</v>
      </c>
      <c r="R30" s="109"/>
      <c r="S30" s="109"/>
      <c r="T30" s="211"/>
    </row>
    <row r="31" spans="1:20" ht="15" customHeight="1">
      <c r="A31" s="221"/>
      <c r="B31" s="77"/>
      <c r="C31" s="70" t="s">
        <v>93</v>
      </c>
      <c r="D31" s="15" t="s">
        <v>33</v>
      </c>
      <c r="E31" s="14"/>
      <c r="F31" s="197" t="s">
        <v>201</v>
      </c>
      <c r="G31" s="17">
        <v>0.45</v>
      </c>
      <c r="H31" s="8">
        <v>7</v>
      </c>
      <c r="I31" s="7">
        <f t="shared" ref="I31:I37" si="56">H31/G31</f>
        <v>15.555555555555555</v>
      </c>
      <c r="J31" s="130"/>
      <c r="K31" s="8">
        <f t="shared" ref="K31:K37" si="57">J31*H31</f>
        <v>0</v>
      </c>
      <c r="L31" s="168">
        <v>8</v>
      </c>
      <c r="M31" s="167">
        <f>L31*J31</f>
        <v>0</v>
      </c>
      <c r="N31" s="19">
        <f t="shared" si="54"/>
        <v>6.6350710900473935</v>
      </c>
      <c r="O31" s="25">
        <f t="shared" si="47"/>
        <v>0</v>
      </c>
      <c r="P31" s="20">
        <f t="shared" si="55"/>
        <v>0</v>
      </c>
      <c r="Q31" s="45">
        <f>ROUNDDOWN((H31/1.055/1.25),2)</f>
        <v>5.3</v>
      </c>
      <c r="R31" s="13"/>
      <c r="S31" s="45">
        <f t="shared" ref="S31:S37" si="58">Q31*R31</f>
        <v>0</v>
      </c>
      <c r="T31" s="212">
        <f>Q31*1.055</f>
        <v>5.5914999999999999</v>
      </c>
    </row>
    <row r="32" spans="1:20" ht="15" customHeight="1">
      <c r="A32" s="222"/>
      <c r="B32" s="83" t="s">
        <v>130</v>
      </c>
      <c r="C32" s="72" t="s">
        <v>94</v>
      </c>
      <c r="D32" s="15" t="s">
        <v>200</v>
      </c>
      <c r="E32" s="16"/>
      <c r="F32" s="194" t="s">
        <v>222</v>
      </c>
      <c r="G32" s="17">
        <v>0.25</v>
      </c>
      <c r="H32" s="8">
        <v>4</v>
      </c>
      <c r="I32" s="8">
        <f t="shared" si="56"/>
        <v>16</v>
      </c>
      <c r="J32" s="130"/>
      <c r="K32" s="8">
        <f t="shared" si="57"/>
        <v>0</v>
      </c>
      <c r="L32" s="167">
        <v>5</v>
      </c>
      <c r="M32" s="167">
        <f t="shared" ref="M32:M39" si="59">L32*J32</f>
        <v>0</v>
      </c>
      <c r="N32" s="29">
        <f t="shared" si="54"/>
        <v>3.7914691943127963</v>
      </c>
      <c r="O32" s="25">
        <f t="shared" si="47"/>
        <v>0</v>
      </c>
      <c r="P32" s="30">
        <f t="shared" si="55"/>
        <v>0</v>
      </c>
      <c r="Q32" s="45">
        <f t="shared" ref="Q32:Q39" si="60">ROUNDDOWN((H32/1.055/1.25),2)</f>
        <v>3.03</v>
      </c>
      <c r="R32" s="13"/>
      <c r="S32" s="45">
        <f t="shared" si="58"/>
        <v>0</v>
      </c>
      <c r="T32" s="212">
        <f t="shared" si="33"/>
        <v>3.1966499999999995</v>
      </c>
    </row>
    <row r="33" spans="1:20" ht="15" customHeight="1">
      <c r="A33" s="155"/>
      <c r="B33" s="86"/>
      <c r="C33" s="72"/>
      <c r="D33" s="15" t="s">
        <v>286</v>
      </c>
      <c r="E33" s="16"/>
      <c r="F33" s="194" t="s">
        <v>287</v>
      </c>
      <c r="G33" s="17">
        <v>0.45</v>
      </c>
      <c r="H33" s="8">
        <v>7</v>
      </c>
      <c r="I33" s="7">
        <f t="shared" si="56"/>
        <v>15.555555555555555</v>
      </c>
      <c r="J33" s="130"/>
      <c r="K33" s="8">
        <f t="shared" si="57"/>
        <v>0</v>
      </c>
      <c r="L33" s="167">
        <v>8</v>
      </c>
      <c r="M33" s="167">
        <f t="shared" si="59"/>
        <v>0</v>
      </c>
      <c r="N33" s="29">
        <f t="shared" si="54"/>
        <v>6.6350710900473935</v>
      </c>
      <c r="O33" s="25">
        <f t="shared" si="47"/>
        <v>0</v>
      </c>
      <c r="P33" s="30">
        <f t="shared" si="55"/>
        <v>0</v>
      </c>
      <c r="Q33" s="45">
        <f t="shared" si="60"/>
        <v>5.3</v>
      </c>
      <c r="R33" s="13"/>
      <c r="S33" s="45">
        <f t="shared" si="58"/>
        <v>0</v>
      </c>
      <c r="T33" s="212">
        <f t="shared" si="33"/>
        <v>5.5914999999999999</v>
      </c>
    </row>
    <row r="34" spans="1:20" ht="15" customHeight="1">
      <c r="A34" s="155"/>
      <c r="B34" s="86" t="s">
        <v>151</v>
      </c>
      <c r="C34" s="71" t="s">
        <v>152</v>
      </c>
      <c r="D34" s="15" t="s">
        <v>147</v>
      </c>
      <c r="E34" s="16"/>
      <c r="F34" s="195" t="s">
        <v>149</v>
      </c>
      <c r="G34" s="17">
        <v>0.3</v>
      </c>
      <c r="H34" s="8">
        <v>5</v>
      </c>
      <c r="I34" s="8">
        <f t="shared" ref="I34" si="61">H34/G34</f>
        <v>16.666666666666668</v>
      </c>
      <c r="J34" s="130"/>
      <c r="K34" s="8">
        <f t="shared" si="57"/>
        <v>0</v>
      </c>
      <c r="L34" s="167">
        <v>5</v>
      </c>
      <c r="M34" s="167">
        <f t="shared" si="59"/>
        <v>0</v>
      </c>
      <c r="N34" s="29">
        <f t="shared" si="54"/>
        <v>4.7393364928909953</v>
      </c>
      <c r="O34" s="25">
        <f t="shared" si="47"/>
        <v>0</v>
      </c>
      <c r="P34" s="30">
        <f t="shared" si="55"/>
        <v>0</v>
      </c>
      <c r="Q34" s="45">
        <f t="shared" si="60"/>
        <v>3.79</v>
      </c>
      <c r="R34" s="13"/>
      <c r="S34" s="45">
        <f t="shared" si="58"/>
        <v>0</v>
      </c>
      <c r="T34" s="212">
        <f t="shared" si="33"/>
        <v>3.9984499999999996</v>
      </c>
    </row>
    <row r="35" spans="1:20" ht="15" customHeight="1">
      <c r="A35" s="155"/>
      <c r="B35" s="86" t="s">
        <v>144</v>
      </c>
      <c r="C35" s="71" t="s">
        <v>145</v>
      </c>
      <c r="D35" s="15" t="s">
        <v>148</v>
      </c>
      <c r="E35" s="16"/>
      <c r="F35" s="195" t="s">
        <v>146</v>
      </c>
      <c r="G35" s="17">
        <v>0.3</v>
      </c>
      <c r="H35" s="8">
        <v>5</v>
      </c>
      <c r="I35" s="8">
        <f t="shared" ref="I35" si="62">H35/G35</f>
        <v>16.666666666666668</v>
      </c>
      <c r="J35" s="130"/>
      <c r="K35" s="8">
        <f t="shared" si="57"/>
        <v>0</v>
      </c>
      <c r="L35" s="167">
        <v>5</v>
      </c>
      <c r="M35" s="167">
        <f t="shared" si="59"/>
        <v>0</v>
      </c>
      <c r="N35" s="29">
        <f t="shared" si="54"/>
        <v>4.7393364928909953</v>
      </c>
      <c r="O35" s="25">
        <f t="shared" si="47"/>
        <v>0</v>
      </c>
      <c r="P35" s="30">
        <f t="shared" si="55"/>
        <v>0</v>
      </c>
      <c r="Q35" s="45">
        <f t="shared" si="60"/>
        <v>3.79</v>
      </c>
      <c r="R35" s="13"/>
      <c r="S35" s="45">
        <f t="shared" si="58"/>
        <v>0</v>
      </c>
      <c r="T35" s="212">
        <f t="shared" si="33"/>
        <v>3.9984499999999996</v>
      </c>
    </row>
    <row r="36" spans="1:20" ht="15" customHeight="1">
      <c r="A36" s="155"/>
      <c r="B36" s="86"/>
      <c r="C36" s="71"/>
      <c r="D36" s="15" t="s">
        <v>288</v>
      </c>
      <c r="E36" s="16"/>
      <c r="F36" s="194" t="s">
        <v>287</v>
      </c>
      <c r="G36" s="17">
        <v>0.45</v>
      </c>
      <c r="H36" s="8">
        <v>7</v>
      </c>
      <c r="I36" s="7">
        <f t="shared" si="56"/>
        <v>15.555555555555555</v>
      </c>
      <c r="J36" s="130"/>
      <c r="K36" s="8">
        <f t="shared" si="57"/>
        <v>0</v>
      </c>
      <c r="L36" s="167">
        <v>8</v>
      </c>
      <c r="M36" s="167">
        <f t="shared" si="59"/>
        <v>0</v>
      </c>
      <c r="N36" s="29">
        <f t="shared" si="54"/>
        <v>6.6350710900473935</v>
      </c>
      <c r="O36" s="25">
        <f t="shared" si="47"/>
        <v>0</v>
      </c>
      <c r="P36" s="30">
        <f t="shared" si="55"/>
        <v>0</v>
      </c>
      <c r="Q36" s="45">
        <f t="shared" si="60"/>
        <v>5.3</v>
      </c>
      <c r="R36" s="13"/>
      <c r="S36" s="45">
        <f t="shared" si="58"/>
        <v>0</v>
      </c>
      <c r="T36" s="212">
        <f>Q36*1.055</f>
        <v>5.5914999999999999</v>
      </c>
    </row>
    <row r="37" spans="1:20" ht="15" customHeight="1">
      <c r="A37" s="155"/>
      <c r="B37" s="86" t="s">
        <v>134</v>
      </c>
      <c r="C37" s="71" t="s">
        <v>133</v>
      </c>
      <c r="D37" s="15" t="s">
        <v>135</v>
      </c>
      <c r="E37" s="16"/>
      <c r="F37" s="195" t="s">
        <v>45</v>
      </c>
      <c r="G37" s="17">
        <v>0.45</v>
      </c>
      <c r="H37" s="8">
        <f>H31</f>
        <v>7</v>
      </c>
      <c r="I37" s="8">
        <f t="shared" si="56"/>
        <v>15.555555555555555</v>
      </c>
      <c r="J37" s="130"/>
      <c r="K37" s="8">
        <f t="shared" si="57"/>
        <v>0</v>
      </c>
      <c r="L37" s="167">
        <v>8</v>
      </c>
      <c r="M37" s="167">
        <f t="shared" si="59"/>
        <v>0</v>
      </c>
      <c r="N37" s="29">
        <f t="shared" si="54"/>
        <v>6.6350710900473935</v>
      </c>
      <c r="O37" s="25">
        <f t="shared" si="47"/>
        <v>0</v>
      </c>
      <c r="P37" s="30">
        <f t="shared" si="55"/>
        <v>0</v>
      </c>
      <c r="Q37" s="45">
        <f t="shared" si="60"/>
        <v>5.3</v>
      </c>
      <c r="R37" s="13"/>
      <c r="S37" s="45">
        <f t="shared" si="58"/>
        <v>0</v>
      </c>
      <c r="T37" s="212">
        <f t="shared" si="33"/>
        <v>5.5914999999999999</v>
      </c>
    </row>
    <row r="38" spans="1:20" ht="15" customHeight="1">
      <c r="A38" s="155"/>
      <c r="B38" s="85" t="s">
        <v>132</v>
      </c>
      <c r="C38" s="70" t="s">
        <v>95</v>
      </c>
      <c r="D38" s="15" t="s">
        <v>150</v>
      </c>
      <c r="E38" s="14"/>
      <c r="F38" s="199" t="s">
        <v>223</v>
      </c>
      <c r="G38" s="17">
        <v>0.28000000000000003</v>
      </c>
      <c r="H38" s="8">
        <v>5</v>
      </c>
      <c r="I38" s="8">
        <f>H38/G38</f>
        <v>17.857142857142854</v>
      </c>
      <c r="J38" s="130"/>
      <c r="K38" s="8">
        <f>J38*H38</f>
        <v>0</v>
      </c>
      <c r="L38" s="167">
        <v>6</v>
      </c>
      <c r="M38" s="167">
        <f t="shared" si="59"/>
        <v>0</v>
      </c>
      <c r="N38" s="29">
        <f>H38/1.055</f>
        <v>4.7393364928909953</v>
      </c>
      <c r="O38" s="25">
        <f>J38</f>
        <v>0</v>
      </c>
      <c r="P38" s="30">
        <f>O38*N38</f>
        <v>0</v>
      </c>
      <c r="Q38" s="45">
        <f t="shared" ref="Q38" si="63">ROUNDDOWN((H38/1.055/1.25),2)</f>
        <v>3.79</v>
      </c>
      <c r="R38" s="13"/>
      <c r="S38" s="45">
        <f>Q38*R38</f>
        <v>0</v>
      </c>
      <c r="T38" s="212">
        <f t="shared" si="33"/>
        <v>3.9984499999999996</v>
      </c>
    </row>
    <row r="39" spans="1:20" ht="15" customHeight="1">
      <c r="A39" s="157" t="s">
        <v>300</v>
      </c>
      <c r="B39" s="85" t="s">
        <v>132</v>
      </c>
      <c r="C39" s="70" t="s">
        <v>95</v>
      </c>
      <c r="D39" s="15" t="s">
        <v>232</v>
      </c>
      <c r="E39" s="14"/>
      <c r="F39" s="199" t="s">
        <v>246</v>
      </c>
      <c r="G39" s="17">
        <v>0.28000000000000003</v>
      </c>
      <c r="H39" s="8">
        <v>5</v>
      </c>
      <c r="I39" s="8">
        <f>H39/G39</f>
        <v>17.857142857142854</v>
      </c>
      <c r="J39" s="130"/>
      <c r="K39" s="8">
        <f>J39*H39</f>
        <v>0</v>
      </c>
      <c r="L39" s="167">
        <v>6</v>
      </c>
      <c r="M39" s="167">
        <f t="shared" si="59"/>
        <v>0</v>
      </c>
      <c r="N39" s="29">
        <f>H39/1.055</f>
        <v>4.7393364928909953</v>
      </c>
      <c r="O39" s="25">
        <f>J39</f>
        <v>0</v>
      </c>
      <c r="P39" s="30">
        <f>O39*N39</f>
        <v>0</v>
      </c>
      <c r="Q39" s="45">
        <f t="shared" si="60"/>
        <v>3.79</v>
      </c>
      <c r="R39" s="13"/>
      <c r="S39" s="45">
        <f>Q39*R39</f>
        <v>0</v>
      </c>
      <c r="T39" s="212">
        <f t="shared" si="33"/>
        <v>3.9984499999999996</v>
      </c>
    </row>
    <row r="40" spans="1:20" ht="15" customHeight="1">
      <c r="A40" s="158"/>
      <c r="B40" s="79"/>
      <c r="C40" s="72" t="s">
        <v>96</v>
      </c>
      <c r="D40" s="15" t="s">
        <v>159</v>
      </c>
      <c r="E40" s="16"/>
      <c r="F40" s="194" t="s">
        <v>46</v>
      </c>
      <c r="G40" s="17">
        <v>0.12</v>
      </c>
      <c r="H40" s="8">
        <v>4</v>
      </c>
      <c r="I40" s="8">
        <f>H40/G40</f>
        <v>33.333333333333336</v>
      </c>
      <c r="J40" s="130"/>
      <c r="K40" s="8">
        <f>J40*H40</f>
        <v>0</v>
      </c>
      <c r="L40" s="167">
        <v>5</v>
      </c>
      <c r="M40" s="167">
        <f>L40*J40</f>
        <v>0</v>
      </c>
      <c r="N40" s="29">
        <f>H40/1.055</f>
        <v>3.7914691943127963</v>
      </c>
      <c r="O40" s="25">
        <f t="shared" ref="O40" si="64">J40</f>
        <v>0</v>
      </c>
      <c r="P40" s="30">
        <f>O40*N40</f>
        <v>0</v>
      </c>
      <c r="Q40" s="45">
        <f>ROUNDDOWN((H40/1.055/1.25),2)</f>
        <v>3.03</v>
      </c>
      <c r="R40" s="13"/>
      <c r="S40" s="45">
        <f>Q40*R40</f>
        <v>0</v>
      </c>
      <c r="T40" s="212">
        <f t="shared" si="33"/>
        <v>3.1966499999999995</v>
      </c>
    </row>
    <row r="41" spans="1:20" s="51" customFormat="1" ht="27" customHeight="1">
      <c r="A41" s="219"/>
      <c r="B41" s="118"/>
      <c r="C41" s="61"/>
      <c r="D41" s="119" t="s">
        <v>40</v>
      </c>
      <c r="E41" s="120"/>
      <c r="F41" s="196"/>
      <c r="G41" s="104"/>
      <c r="H41" s="106"/>
      <c r="I41" s="105"/>
      <c r="J41" s="129"/>
      <c r="K41" s="106"/>
      <c r="L41" s="166"/>
      <c r="M41" s="166"/>
      <c r="N41" s="105"/>
      <c r="O41" s="105"/>
      <c r="P41" s="107"/>
      <c r="Q41" s="108"/>
      <c r="R41" s="109"/>
      <c r="S41" s="109"/>
      <c r="T41" s="211"/>
    </row>
    <row r="42" spans="1:20" ht="17">
      <c r="A42" s="155"/>
      <c r="B42" s="90" t="s">
        <v>143</v>
      </c>
      <c r="C42" s="71" t="s">
        <v>142</v>
      </c>
      <c r="D42" s="12" t="s">
        <v>23</v>
      </c>
      <c r="E42" s="16"/>
      <c r="F42" s="195" t="s">
        <v>47</v>
      </c>
      <c r="G42" s="17">
        <v>0.125</v>
      </c>
      <c r="H42" s="8">
        <v>5</v>
      </c>
      <c r="I42" s="8">
        <f>H42/G42</f>
        <v>40</v>
      </c>
      <c r="J42" s="130"/>
      <c r="K42" s="8">
        <f>J42*H42</f>
        <v>0</v>
      </c>
      <c r="L42" s="167">
        <v>5</v>
      </c>
      <c r="M42" s="167">
        <f>L42*J42</f>
        <v>0</v>
      </c>
      <c r="N42" s="29">
        <f>H42/1.055</f>
        <v>4.7393364928909953</v>
      </c>
      <c r="O42" s="25">
        <f t="shared" ref="O42:O53" si="65">J42</f>
        <v>0</v>
      </c>
      <c r="P42" s="30">
        <f>O42*N42</f>
        <v>0</v>
      </c>
      <c r="Q42" s="45">
        <f>ROUNDDOWN((H42/1.055/1.25),2)</f>
        <v>3.79</v>
      </c>
      <c r="R42" s="13"/>
      <c r="S42" s="45">
        <f t="shared" ref="S42:S54" si="66">Q42*R42</f>
        <v>0</v>
      </c>
      <c r="T42" s="212">
        <f t="shared" si="33"/>
        <v>3.9984499999999996</v>
      </c>
    </row>
    <row r="43" spans="1:20" ht="17">
      <c r="A43" s="155"/>
      <c r="B43" s="90"/>
      <c r="C43" s="73"/>
      <c r="D43" s="12" t="s">
        <v>290</v>
      </c>
      <c r="E43" s="24"/>
      <c r="F43" s="195" t="s">
        <v>291</v>
      </c>
      <c r="G43" s="17">
        <v>0.125</v>
      </c>
      <c r="H43" s="8">
        <v>5</v>
      </c>
      <c r="I43" s="8">
        <f>H43/G43</f>
        <v>40</v>
      </c>
      <c r="J43" s="130"/>
      <c r="K43" s="8">
        <f>J43*H43</f>
        <v>0</v>
      </c>
      <c r="L43" s="167">
        <v>5</v>
      </c>
      <c r="M43" s="167">
        <f>L43*J43</f>
        <v>0</v>
      </c>
      <c r="N43" s="29">
        <f>H43/1.055</f>
        <v>4.7393364928909953</v>
      </c>
      <c r="O43" s="25">
        <f t="shared" ref="O43" si="67">J43</f>
        <v>0</v>
      </c>
      <c r="P43" s="30">
        <f>O43*N43</f>
        <v>0</v>
      </c>
      <c r="Q43" s="45">
        <f>ROUNDDOWN((H43/1.055/1.25),2)</f>
        <v>3.79</v>
      </c>
      <c r="R43" s="13"/>
      <c r="S43" s="45">
        <f t="shared" ref="S43" si="68">Q43*R43</f>
        <v>0</v>
      </c>
      <c r="T43" s="212">
        <f t="shared" ref="T43" si="69">Q43*1.055</f>
        <v>3.9984499999999996</v>
      </c>
    </row>
    <row r="44" spans="1:20" ht="15" customHeight="1">
      <c r="A44" s="155"/>
      <c r="B44" s="88"/>
      <c r="C44" s="73" t="s">
        <v>97</v>
      </c>
      <c r="D44" s="12" t="s">
        <v>13</v>
      </c>
      <c r="E44" s="24"/>
      <c r="F44" s="200" t="s">
        <v>202</v>
      </c>
      <c r="G44" s="17">
        <v>0.125</v>
      </c>
      <c r="H44" s="8">
        <v>5</v>
      </c>
      <c r="I44" s="8">
        <f>H44/G44</f>
        <v>40</v>
      </c>
      <c r="J44" s="130"/>
      <c r="K44" s="8">
        <f>J44*H44</f>
        <v>0</v>
      </c>
      <c r="L44" s="167">
        <v>5</v>
      </c>
      <c r="M44" s="167">
        <f t="shared" ref="M44:M54" si="70">L44*J44</f>
        <v>0</v>
      </c>
      <c r="N44" s="29">
        <f>H44/1.055</f>
        <v>4.7393364928909953</v>
      </c>
      <c r="O44" s="25">
        <f t="shared" si="65"/>
        <v>0</v>
      </c>
      <c r="P44" s="30">
        <f>O44*N44</f>
        <v>0</v>
      </c>
      <c r="Q44" s="45">
        <f t="shared" ref="Q44:Q54" si="71">ROUNDDOWN((H44/1.055/1.25),2)</f>
        <v>3.79</v>
      </c>
      <c r="R44" s="13"/>
      <c r="S44" s="45">
        <f t="shared" si="66"/>
        <v>0</v>
      </c>
      <c r="T44" s="212">
        <f t="shared" si="33"/>
        <v>3.9984499999999996</v>
      </c>
    </row>
    <row r="45" spans="1:20" ht="15" customHeight="1">
      <c r="A45" s="155"/>
      <c r="B45" s="88"/>
      <c r="C45" s="71"/>
      <c r="D45" s="12" t="s">
        <v>174</v>
      </c>
      <c r="E45" s="16"/>
      <c r="F45" s="195" t="s">
        <v>176</v>
      </c>
      <c r="G45" s="17">
        <v>0.125</v>
      </c>
      <c r="H45" s="8">
        <v>5</v>
      </c>
      <c r="I45" s="8">
        <f>H45/G45</f>
        <v>40</v>
      </c>
      <c r="J45" s="130"/>
      <c r="K45" s="8">
        <f>J45*H45</f>
        <v>0</v>
      </c>
      <c r="L45" s="167">
        <v>5</v>
      </c>
      <c r="M45" s="167">
        <f t="shared" si="70"/>
        <v>0</v>
      </c>
      <c r="N45" s="29">
        <f>H45/1.055</f>
        <v>4.7393364928909953</v>
      </c>
      <c r="O45" s="25">
        <f t="shared" ref="O45" si="72">J45</f>
        <v>0</v>
      </c>
      <c r="P45" s="30">
        <f>O45*N45</f>
        <v>0</v>
      </c>
      <c r="Q45" s="45">
        <f t="shared" si="71"/>
        <v>3.79</v>
      </c>
      <c r="R45" s="13"/>
      <c r="S45" s="45">
        <f t="shared" ref="S45" si="73">Q45*R45</f>
        <v>0</v>
      </c>
      <c r="T45" s="212">
        <f t="shared" si="33"/>
        <v>3.9984499999999996</v>
      </c>
    </row>
    <row r="46" spans="1:20" ht="15" customHeight="1">
      <c r="A46" s="155"/>
      <c r="B46" s="88"/>
      <c r="C46" s="71" t="s">
        <v>98</v>
      </c>
      <c r="D46" s="12" t="s">
        <v>22</v>
      </c>
      <c r="E46" s="16"/>
      <c r="F46" s="195" t="s">
        <v>48</v>
      </c>
      <c r="G46" s="17">
        <v>0.125</v>
      </c>
      <c r="H46" s="8">
        <v>5</v>
      </c>
      <c r="I46" s="8">
        <f t="shared" ref="I46" si="74">H46/G46</f>
        <v>40</v>
      </c>
      <c r="J46" s="130"/>
      <c r="K46" s="8">
        <f t="shared" ref="K46" si="75">J46*H46</f>
        <v>0</v>
      </c>
      <c r="L46" s="167">
        <v>5</v>
      </c>
      <c r="M46" s="167">
        <f t="shared" si="70"/>
        <v>0</v>
      </c>
      <c r="N46" s="29">
        <f t="shared" ref="N46" si="76">H46/1.055</f>
        <v>4.7393364928909953</v>
      </c>
      <c r="O46" s="25">
        <f t="shared" si="65"/>
        <v>0</v>
      </c>
      <c r="P46" s="30">
        <f t="shared" ref="P46" si="77">O46*N46</f>
        <v>0</v>
      </c>
      <c r="Q46" s="45">
        <f t="shared" si="71"/>
        <v>3.79</v>
      </c>
      <c r="R46" s="13"/>
      <c r="S46" s="45">
        <f t="shared" si="66"/>
        <v>0</v>
      </c>
      <c r="T46" s="212">
        <f t="shared" si="33"/>
        <v>3.9984499999999996</v>
      </c>
    </row>
    <row r="47" spans="1:20" ht="15" customHeight="1">
      <c r="A47" s="157"/>
      <c r="B47" s="88"/>
      <c r="C47" s="71"/>
      <c r="D47" s="12" t="s">
        <v>182</v>
      </c>
      <c r="E47" s="16"/>
      <c r="F47" s="195" t="s">
        <v>184</v>
      </c>
      <c r="G47" s="17">
        <v>0.14000000000000001</v>
      </c>
      <c r="H47" s="8">
        <v>5</v>
      </c>
      <c r="I47" s="8">
        <f t="shared" ref="I47" si="78">H47/G47</f>
        <v>35.714285714285708</v>
      </c>
      <c r="J47" s="130"/>
      <c r="K47" s="8">
        <f t="shared" ref="K47" si="79">J47*H47</f>
        <v>0</v>
      </c>
      <c r="L47" s="167">
        <v>5</v>
      </c>
      <c r="M47" s="167">
        <f t="shared" si="70"/>
        <v>0</v>
      </c>
      <c r="N47" s="29">
        <f t="shared" ref="N47" si="80">H47/1.055</f>
        <v>4.7393364928909953</v>
      </c>
      <c r="O47" s="25">
        <f t="shared" ref="O47" si="81">J47</f>
        <v>0</v>
      </c>
      <c r="P47" s="30">
        <f t="shared" ref="P47" si="82">O47*N47</f>
        <v>0</v>
      </c>
      <c r="Q47" s="45">
        <f t="shared" si="71"/>
        <v>3.79</v>
      </c>
      <c r="R47" s="13"/>
      <c r="S47" s="45">
        <f t="shared" ref="S47" si="83">Q47*R47</f>
        <v>0</v>
      </c>
      <c r="T47" s="212">
        <f t="shared" si="33"/>
        <v>3.9984499999999996</v>
      </c>
    </row>
    <row r="48" spans="1:20" ht="15" customHeight="1">
      <c r="A48" s="157"/>
      <c r="B48" s="88"/>
      <c r="C48" s="71" t="s">
        <v>99</v>
      </c>
      <c r="D48" s="12" t="s">
        <v>167</v>
      </c>
      <c r="E48" s="16"/>
      <c r="F48" s="195" t="s">
        <v>49</v>
      </c>
      <c r="G48" s="38">
        <v>0.25</v>
      </c>
      <c r="H48" s="8">
        <v>7</v>
      </c>
      <c r="I48" s="8">
        <f>H48/G48</f>
        <v>28</v>
      </c>
      <c r="J48" s="130"/>
      <c r="K48" s="8">
        <f>J48*H48</f>
        <v>0</v>
      </c>
      <c r="L48" s="167">
        <v>7</v>
      </c>
      <c r="M48" s="167">
        <f t="shared" si="70"/>
        <v>0</v>
      </c>
      <c r="N48" s="29">
        <f>H48/1.055</f>
        <v>6.6350710900473935</v>
      </c>
      <c r="O48" s="25">
        <f t="shared" si="65"/>
        <v>0</v>
      </c>
      <c r="P48" s="30">
        <f>O48*N48</f>
        <v>0</v>
      </c>
      <c r="Q48" s="45">
        <f t="shared" si="71"/>
        <v>5.3</v>
      </c>
      <c r="R48" s="13"/>
      <c r="S48" s="45">
        <f t="shared" si="66"/>
        <v>0</v>
      </c>
      <c r="T48" s="212">
        <f t="shared" si="33"/>
        <v>5.5914999999999999</v>
      </c>
    </row>
    <row r="49" spans="1:20" ht="15" customHeight="1">
      <c r="A49" s="157"/>
      <c r="B49" s="88"/>
      <c r="C49" s="71" t="s">
        <v>100</v>
      </c>
      <c r="D49" s="12" t="s">
        <v>32</v>
      </c>
      <c r="E49" s="16"/>
      <c r="F49" s="195" t="s">
        <v>183</v>
      </c>
      <c r="G49" s="38">
        <v>0.25</v>
      </c>
      <c r="H49" s="8">
        <v>7</v>
      </c>
      <c r="I49" s="8">
        <f>H49/G49</f>
        <v>28</v>
      </c>
      <c r="J49" s="130"/>
      <c r="K49" s="8">
        <f>J49*H49</f>
        <v>0</v>
      </c>
      <c r="L49" s="167">
        <v>7</v>
      </c>
      <c r="M49" s="167">
        <f t="shared" si="70"/>
        <v>0</v>
      </c>
      <c r="N49" s="29">
        <f>H49/1.055</f>
        <v>6.6350710900473935</v>
      </c>
      <c r="O49" s="25">
        <f t="shared" ref="O49" si="84">J49</f>
        <v>0</v>
      </c>
      <c r="P49" s="30">
        <f>O49*N49</f>
        <v>0</v>
      </c>
      <c r="Q49" s="45">
        <f t="shared" si="71"/>
        <v>5.3</v>
      </c>
      <c r="R49" s="13"/>
      <c r="S49" s="45">
        <f t="shared" si="66"/>
        <v>0</v>
      </c>
      <c r="T49" s="212">
        <f t="shared" si="33"/>
        <v>5.5914999999999999</v>
      </c>
    </row>
    <row r="50" spans="1:20" ht="15" customHeight="1">
      <c r="A50" s="157"/>
      <c r="B50" s="88"/>
      <c r="C50" s="73" t="s">
        <v>101</v>
      </c>
      <c r="D50" s="12" t="s">
        <v>3</v>
      </c>
      <c r="E50" s="24"/>
      <c r="F50" s="200" t="s">
        <v>50</v>
      </c>
      <c r="G50" s="17">
        <v>0.125</v>
      </c>
      <c r="H50" s="8">
        <v>5</v>
      </c>
      <c r="I50" s="8">
        <f>H50/G50</f>
        <v>40</v>
      </c>
      <c r="J50" s="130"/>
      <c r="K50" s="8">
        <f>J50*H50</f>
        <v>0</v>
      </c>
      <c r="L50" s="167">
        <v>5</v>
      </c>
      <c r="M50" s="167">
        <f t="shared" si="70"/>
        <v>0</v>
      </c>
      <c r="N50" s="29">
        <f>H50/1.055</f>
        <v>4.7393364928909953</v>
      </c>
      <c r="O50" s="25">
        <f t="shared" si="65"/>
        <v>0</v>
      </c>
      <c r="P50" s="30">
        <f>O50*N50</f>
        <v>0</v>
      </c>
      <c r="Q50" s="45">
        <f t="shared" si="71"/>
        <v>3.79</v>
      </c>
      <c r="R50" s="13"/>
      <c r="S50" s="45">
        <f t="shared" si="66"/>
        <v>0</v>
      </c>
      <c r="T50" s="212">
        <f t="shared" si="33"/>
        <v>3.9984499999999996</v>
      </c>
    </row>
    <row r="51" spans="1:20" ht="15" customHeight="1">
      <c r="A51" s="157"/>
      <c r="B51" s="88"/>
      <c r="C51" s="73" t="s">
        <v>102</v>
      </c>
      <c r="D51" s="12" t="s">
        <v>26</v>
      </c>
      <c r="E51" s="16"/>
      <c r="F51" s="200" t="s">
        <v>51</v>
      </c>
      <c r="G51" s="17">
        <v>0.125</v>
      </c>
      <c r="H51" s="8">
        <v>5</v>
      </c>
      <c r="I51" s="8">
        <f>H51/G51</f>
        <v>40</v>
      </c>
      <c r="J51" s="130"/>
      <c r="K51" s="8">
        <f>J51*H51</f>
        <v>0</v>
      </c>
      <c r="L51" s="167">
        <v>5</v>
      </c>
      <c r="M51" s="167">
        <f t="shared" si="70"/>
        <v>0</v>
      </c>
      <c r="N51" s="29">
        <f>H51/1.055</f>
        <v>4.7393364928909953</v>
      </c>
      <c r="O51" s="25">
        <f t="shared" si="65"/>
        <v>0</v>
      </c>
      <c r="P51" s="30">
        <f>O51*N51</f>
        <v>0</v>
      </c>
      <c r="Q51" s="45">
        <f t="shared" si="71"/>
        <v>3.79</v>
      </c>
      <c r="R51" s="13"/>
      <c r="S51" s="45">
        <f t="shared" si="66"/>
        <v>0</v>
      </c>
      <c r="T51" s="212">
        <f t="shared" si="33"/>
        <v>3.9984499999999996</v>
      </c>
    </row>
    <row r="52" spans="1:20" ht="15" customHeight="1">
      <c r="A52" s="155"/>
      <c r="B52" s="88"/>
      <c r="C52" s="73" t="s">
        <v>103</v>
      </c>
      <c r="D52" s="12" t="s">
        <v>10</v>
      </c>
      <c r="E52" s="16"/>
      <c r="F52" s="200" t="s">
        <v>52</v>
      </c>
      <c r="G52" s="17">
        <v>0.125</v>
      </c>
      <c r="H52" s="8">
        <v>5</v>
      </c>
      <c r="I52" s="8">
        <f>H52/G52</f>
        <v>40</v>
      </c>
      <c r="J52" s="130"/>
      <c r="K52" s="8">
        <f>J52*H52</f>
        <v>0</v>
      </c>
      <c r="L52" s="167">
        <v>5</v>
      </c>
      <c r="M52" s="167">
        <f t="shared" si="70"/>
        <v>0</v>
      </c>
      <c r="N52" s="29">
        <f>H52/1.055</f>
        <v>4.7393364928909953</v>
      </c>
      <c r="O52" s="25">
        <f t="shared" ref="O52" si="85">J52</f>
        <v>0</v>
      </c>
      <c r="P52" s="30">
        <f>O52*N52</f>
        <v>0</v>
      </c>
      <c r="Q52" s="45">
        <f t="shared" si="71"/>
        <v>3.79</v>
      </c>
      <c r="R52" s="13"/>
      <c r="S52" s="45">
        <f t="shared" si="66"/>
        <v>0</v>
      </c>
      <c r="T52" s="212">
        <f t="shared" si="33"/>
        <v>3.9984499999999996</v>
      </c>
    </row>
    <row r="53" spans="1:20" ht="15" customHeight="1">
      <c r="A53" s="157"/>
      <c r="B53" s="90" t="s">
        <v>140</v>
      </c>
      <c r="C53" s="71" t="s">
        <v>139</v>
      </c>
      <c r="D53" s="12" t="s">
        <v>31</v>
      </c>
      <c r="E53" s="16"/>
      <c r="F53" s="195" t="s">
        <v>53</v>
      </c>
      <c r="G53" s="38">
        <v>0.15</v>
      </c>
      <c r="H53" s="8">
        <v>4</v>
      </c>
      <c r="I53" s="8">
        <f t="shared" ref="I53:I54" si="86">H53/G53</f>
        <v>26.666666666666668</v>
      </c>
      <c r="J53" s="130"/>
      <c r="K53" s="8">
        <f t="shared" ref="K53:K54" si="87">J53*H53</f>
        <v>0</v>
      </c>
      <c r="L53" s="167">
        <v>5</v>
      </c>
      <c r="M53" s="167">
        <f t="shared" si="70"/>
        <v>0</v>
      </c>
      <c r="N53" s="29">
        <f t="shared" ref="N53:N54" si="88">H53/1.055</f>
        <v>3.7914691943127963</v>
      </c>
      <c r="O53" s="25">
        <f t="shared" si="65"/>
        <v>0</v>
      </c>
      <c r="P53" s="30">
        <f t="shared" ref="P53:P54" si="89">O53*N53</f>
        <v>0</v>
      </c>
      <c r="Q53" s="45">
        <f t="shared" si="71"/>
        <v>3.03</v>
      </c>
      <c r="R53" s="13"/>
      <c r="S53" s="45">
        <f t="shared" si="66"/>
        <v>0</v>
      </c>
      <c r="T53" s="212">
        <f t="shared" si="33"/>
        <v>3.1966499999999995</v>
      </c>
    </row>
    <row r="54" spans="1:20" ht="15" hidden="1" customHeight="1">
      <c r="A54" s="158" t="s">
        <v>231</v>
      </c>
      <c r="B54" s="159"/>
      <c r="C54" s="135" t="s">
        <v>104</v>
      </c>
      <c r="D54" s="134" t="s">
        <v>30</v>
      </c>
      <c r="E54" s="16"/>
      <c r="F54" s="201" t="s">
        <v>54</v>
      </c>
      <c r="G54" s="38">
        <v>0.15</v>
      </c>
      <c r="H54" s="8">
        <v>5</v>
      </c>
      <c r="I54" s="8">
        <f t="shared" si="86"/>
        <v>33.333333333333336</v>
      </c>
      <c r="J54" s="130"/>
      <c r="K54" s="8">
        <f t="shared" si="87"/>
        <v>0</v>
      </c>
      <c r="L54" s="167">
        <v>5</v>
      </c>
      <c r="M54" s="167">
        <f t="shared" si="70"/>
        <v>0</v>
      </c>
      <c r="N54" s="29">
        <f t="shared" si="88"/>
        <v>4.7393364928909953</v>
      </c>
      <c r="O54" s="25">
        <f t="shared" ref="O54" si="90">J54</f>
        <v>0</v>
      </c>
      <c r="P54" s="30">
        <f t="shared" si="89"/>
        <v>0</v>
      </c>
      <c r="Q54" s="45">
        <f t="shared" si="71"/>
        <v>3.79</v>
      </c>
      <c r="R54" s="13"/>
      <c r="S54" s="45">
        <f t="shared" si="66"/>
        <v>0</v>
      </c>
      <c r="T54" s="212">
        <f t="shared" ref="T54" si="91">ROUNDDOWN((K54/1.055/1.25),2)</f>
        <v>0</v>
      </c>
    </row>
    <row r="55" spans="1:20" s="121" customFormat="1" ht="26" customHeight="1">
      <c r="A55" s="219"/>
      <c r="B55" s="118"/>
      <c r="C55" s="61"/>
      <c r="D55" s="119" t="s">
        <v>238</v>
      </c>
      <c r="E55" s="120"/>
      <c r="F55" s="196"/>
      <c r="G55" s="104"/>
      <c r="H55" s="106"/>
      <c r="I55" s="105"/>
      <c r="J55" s="129"/>
      <c r="K55" s="106"/>
      <c r="L55" s="166"/>
      <c r="M55" s="166"/>
      <c r="N55" s="105"/>
      <c r="O55" s="105"/>
      <c r="P55" s="107"/>
      <c r="Q55" s="108"/>
      <c r="R55" s="109"/>
      <c r="S55" s="109"/>
      <c r="T55" s="211"/>
    </row>
    <row r="56" spans="1:20" ht="15" customHeight="1">
      <c r="A56" s="223"/>
      <c r="B56" s="80"/>
      <c r="C56" s="70" t="s">
        <v>105</v>
      </c>
      <c r="D56" s="12" t="s">
        <v>296</v>
      </c>
      <c r="E56" s="14"/>
      <c r="F56" s="197" t="s">
        <v>74</v>
      </c>
      <c r="G56" s="17">
        <v>0.3</v>
      </c>
      <c r="H56" s="8">
        <v>4</v>
      </c>
      <c r="I56" s="8">
        <f t="shared" ref="I56:I57" si="92">H56/G56</f>
        <v>13.333333333333334</v>
      </c>
      <c r="J56" s="130"/>
      <c r="K56" s="8">
        <f t="shared" ref="K56:K57" si="93">J56*H56</f>
        <v>0</v>
      </c>
      <c r="L56" s="167">
        <v>5</v>
      </c>
      <c r="M56" s="167">
        <f>L56*J56</f>
        <v>0</v>
      </c>
      <c r="N56" s="29">
        <f t="shared" ref="N56:N57" si="94">H56/1.055</f>
        <v>3.7914691943127963</v>
      </c>
      <c r="O56" s="25">
        <f t="shared" ref="O56:O62" si="95">J56</f>
        <v>0</v>
      </c>
      <c r="P56" s="30">
        <f t="shared" ref="P56:P57" si="96">O56*N56</f>
        <v>0</v>
      </c>
      <c r="Q56" s="45">
        <f>ROUNDDOWN((H56/1.055/1.25),2)</f>
        <v>3.03</v>
      </c>
      <c r="R56" s="13"/>
      <c r="S56" s="45">
        <f t="shared" ref="S56:S60" si="97">Q56*R56</f>
        <v>0</v>
      </c>
      <c r="T56" s="212">
        <f t="shared" ref="T56:T62" si="98">Q56*1.055</f>
        <v>3.1966499999999995</v>
      </c>
    </row>
    <row r="57" spans="1:20" ht="15" customHeight="1">
      <c r="A57" s="155"/>
      <c r="B57" s="80"/>
      <c r="C57" s="70"/>
      <c r="D57" s="12" t="s">
        <v>285</v>
      </c>
      <c r="E57" s="14"/>
      <c r="F57" s="197" t="s">
        <v>289</v>
      </c>
      <c r="G57" s="17">
        <v>0.14000000000000001</v>
      </c>
      <c r="H57" s="8">
        <v>2.5</v>
      </c>
      <c r="I57" s="8">
        <f t="shared" si="92"/>
        <v>17.857142857142854</v>
      </c>
      <c r="J57" s="130"/>
      <c r="K57" s="8">
        <f t="shared" si="93"/>
        <v>0</v>
      </c>
      <c r="L57" s="167">
        <v>3</v>
      </c>
      <c r="M57" s="167">
        <f>L57*J57</f>
        <v>0</v>
      </c>
      <c r="N57" s="29">
        <f t="shared" si="94"/>
        <v>2.3696682464454977</v>
      </c>
      <c r="O57" s="25">
        <f t="shared" si="95"/>
        <v>0</v>
      </c>
      <c r="P57" s="30">
        <f t="shared" si="96"/>
        <v>0</v>
      </c>
      <c r="Q57" s="45">
        <f>ROUNDDOWN((H57/1.055/1.25),2)</f>
        <v>1.89</v>
      </c>
      <c r="R57" s="13"/>
      <c r="S57" s="45">
        <f t="shared" si="97"/>
        <v>0</v>
      </c>
      <c r="T57" s="212">
        <f t="shared" si="98"/>
        <v>1.9939499999999999</v>
      </c>
    </row>
    <row r="58" spans="1:20" ht="15" customHeight="1">
      <c r="A58" s="155"/>
      <c r="B58" s="81"/>
      <c r="C58" s="72" t="s">
        <v>106</v>
      </c>
      <c r="D58" s="12" t="s">
        <v>239</v>
      </c>
      <c r="E58" s="16"/>
      <c r="F58" s="197" t="s">
        <v>75</v>
      </c>
      <c r="G58" s="17">
        <v>0.3</v>
      </c>
      <c r="H58" s="8">
        <v>4</v>
      </c>
      <c r="I58" s="8">
        <f t="shared" ref="I58" si="99">H58/G58</f>
        <v>13.333333333333334</v>
      </c>
      <c r="J58" s="130"/>
      <c r="K58" s="8">
        <f t="shared" ref="K58" si="100">J58*H58</f>
        <v>0</v>
      </c>
      <c r="L58" s="167">
        <v>5</v>
      </c>
      <c r="M58" s="167">
        <f t="shared" ref="M58:M60" si="101">L58*J58</f>
        <v>0</v>
      </c>
      <c r="N58" s="29">
        <f t="shared" ref="N58" si="102">H58/1.055</f>
        <v>3.7914691943127963</v>
      </c>
      <c r="O58" s="25">
        <f t="shared" si="95"/>
        <v>0</v>
      </c>
      <c r="P58" s="30">
        <f t="shared" ref="P58" si="103">O58*N58</f>
        <v>0</v>
      </c>
      <c r="Q58" s="45">
        <f t="shared" ref="Q58:Q60" si="104">ROUNDDOWN((H58/1.055/1.25),2)</f>
        <v>3.03</v>
      </c>
      <c r="R58" s="13"/>
      <c r="S58" s="45">
        <f t="shared" ref="S58" si="105">Q58*R58</f>
        <v>0</v>
      </c>
      <c r="T58" s="212">
        <f t="shared" si="98"/>
        <v>3.1966499999999995</v>
      </c>
    </row>
    <row r="59" spans="1:20" ht="15" customHeight="1">
      <c r="A59" s="155"/>
      <c r="B59" s="81"/>
      <c r="C59" s="72"/>
      <c r="D59" s="12" t="s">
        <v>263</v>
      </c>
      <c r="E59" s="16"/>
      <c r="F59" s="197" t="s">
        <v>261</v>
      </c>
      <c r="G59" s="17">
        <v>0.3</v>
      </c>
      <c r="H59" s="8">
        <v>4</v>
      </c>
      <c r="I59" s="8">
        <f t="shared" ref="I59" si="106">H59/G59</f>
        <v>13.333333333333334</v>
      </c>
      <c r="J59" s="130"/>
      <c r="K59" s="8">
        <f t="shared" ref="K59" si="107">J59*H59</f>
        <v>0</v>
      </c>
      <c r="L59" s="167">
        <v>5</v>
      </c>
      <c r="M59" s="167">
        <f t="shared" ref="M59" si="108">L59*J59</f>
        <v>0</v>
      </c>
      <c r="N59" s="29">
        <f t="shared" ref="N59" si="109">H59/1.055</f>
        <v>3.7914691943127963</v>
      </c>
      <c r="O59" s="25">
        <f t="shared" ref="O59" si="110">J59</f>
        <v>0</v>
      </c>
      <c r="P59" s="30">
        <f t="shared" ref="P59" si="111">O59*N59</f>
        <v>0</v>
      </c>
      <c r="Q59" s="45">
        <f t="shared" ref="Q59" si="112">ROUNDDOWN((H59/1.055/1.25),2)</f>
        <v>3.03</v>
      </c>
      <c r="R59" s="13"/>
      <c r="S59" s="45">
        <f t="shared" ref="S59" si="113">Q59*R59</f>
        <v>0</v>
      </c>
      <c r="T59" s="212">
        <f t="shared" si="98"/>
        <v>3.1966499999999995</v>
      </c>
    </row>
    <row r="60" spans="1:20" ht="15" customHeight="1">
      <c r="A60" s="158"/>
      <c r="B60" s="81"/>
      <c r="C60" s="72" t="s">
        <v>106</v>
      </c>
      <c r="D60" s="12" t="s">
        <v>240</v>
      </c>
      <c r="E60" s="16"/>
      <c r="F60" s="194" t="s">
        <v>76</v>
      </c>
      <c r="G60" s="17">
        <v>0.3</v>
      </c>
      <c r="H60" s="8">
        <f>H56</f>
        <v>4</v>
      </c>
      <c r="I60" s="8">
        <f>H60/G60</f>
        <v>13.333333333333334</v>
      </c>
      <c r="J60" s="130"/>
      <c r="K60" s="8">
        <f>J60*H60</f>
        <v>0</v>
      </c>
      <c r="L60" s="167">
        <v>5</v>
      </c>
      <c r="M60" s="167">
        <f t="shared" si="101"/>
        <v>0</v>
      </c>
      <c r="N60" s="29">
        <f>H60/1.055</f>
        <v>3.7914691943127963</v>
      </c>
      <c r="O60" s="25">
        <f t="shared" si="95"/>
        <v>0</v>
      </c>
      <c r="P60" s="30">
        <f>O60*N60</f>
        <v>0</v>
      </c>
      <c r="Q60" s="45">
        <f t="shared" si="104"/>
        <v>3.03</v>
      </c>
      <c r="R60" s="13"/>
      <c r="S60" s="45">
        <f t="shared" si="97"/>
        <v>0</v>
      </c>
      <c r="T60" s="212">
        <f t="shared" si="98"/>
        <v>3.1966499999999995</v>
      </c>
    </row>
    <row r="61" spans="1:20" ht="15" customHeight="1">
      <c r="A61" s="157"/>
      <c r="B61" s="59"/>
      <c r="C61" s="70" t="s">
        <v>108</v>
      </c>
      <c r="D61" s="12" t="s">
        <v>292</v>
      </c>
      <c r="E61" s="14"/>
      <c r="F61" s="197" t="s">
        <v>185</v>
      </c>
      <c r="G61" s="38">
        <v>0.15</v>
      </c>
      <c r="H61" s="8">
        <v>4</v>
      </c>
      <c r="I61" s="7">
        <f>H61/G61</f>
        <v>26.666666666666668</v>
      </c>
      <c r="J61" s="130"/>
      <c r="K61" s="7">
        <f>J61*H61</f>
        <v>0</v>
      </c>
      <c r="L61" s="168">
        <v>5</v>
      </c>
      <c r="M61" s="167">
        <f>L61*J61</f>
        <v>0</v>
      </c>
      <c r="N61" s="19">
        <f>H61/1.055</f>
        <v>3.7914691943127963</v>
      </c>
      <c r="O61" s="25">
        <f>J61</f>
        <v>0</v>
      </c>
      <c r="P61" s="20">
        <f>O61*N61</f>
        <v>0</v>
      </c>
      <c r="Q61" s="45">
        <f>ROUNDDOWN((H61/1.055/1.25),2)</f>
        <v>3.03</v>
      </c>
      <c r="R61" s="13"/>
      <c r="S61" s="46">
        <f>Q61*R61</f>
        <v>0</v>
      </c>
      <c r="T61" s="212">
        <f t="shared" si="98"/>
        <v>3.1966499999999995</v>
      </c>
    </row>
    <row r="62" spans="1:20" ht="15" customHeight="1">
      <c r="A62" s="158"/>
      <c r="B62" s="87"/>
      <c r="C62" s="74" t="s">
        <v>166</v>
      </c>
      <c r="D62" s="12" t="s">
        <v>28</v>
      </c>
      <c r="E62" s="14"/>
      <c r="F62" s="202" t="s">
        <v>78</v>
      </c>
      <c r="G62" s="17">
        <v>0.3</v>
      </c>
      <c r="H62" s="8">
        <v>5</v>
      </c>
      <c r="I62" s="8">
        <f>H62/G62</f>
        <v>16.666666666666668</v>
      </c>
      <c r="J62" s="130"/>
      <c r="K62" s="8">
        <f>J62*H62</f>
        <v>0</v>
      </c>
      <c r="L62" s="167">
        <v>6</v>
      </c>
      <c r="M62" s="167">
        <f>L62*J62</f>
        <v>0</v>
      </c>
      <c r="N62" s="29">
        <f>H62/1.055</f>
        <v>4.7393364928909953</v>
      </c>
      <c r="O62" s="25">
        <f t="shared" si="95"/>
        <v>0</v>
      </c>
      <c r="P62" s="30">
        <f>O62*N62</f>
        <v>0</v>
      </c>
      <c r="Q62" s="45">
        <f t="shared" ref="Q62" si="114">ROUNDDOWN((H62/1.055/1.25),2)</f>
        <v>3.79</v>
      </c>
      <c r="R62" s="13"/>
      <c r="S62" s="45">
        <f>Q62*R62</f>
        <v>0</v>
      </c>
      <c r="T62" s="212">
        <f t="shared" si="98"/>
        <v>3.9984499999999996</v>
      </c>
    </row>
    <row r="63" spans="1:20" s="5" customFormat="1" ht="15" customHeight="1">
      <c r="A63" s="157"/>
      <c r="B63" s="87"/>
      <c r="C63" s="74"/>
      <c r="D63" s="12" t="s">
        <v>29</v>
      </c>
      <c r="E63" s="14"/>
      <c r="F63" s="203" t="s">
        <v>257</v>
      </c>
      <c r="G63" s="17">
        <v>0.3</v>
      </c>
      <c r="H63" s="8">
        <v>5</v>
      </c>
      <c r="I63" s="8">
        <f>H63/G63</f>
        <v>16.666666666666668</v>
      </c>
      <c r="J63" s="130"/>
      <c r="K63" s="8">
        <f>J63*H63</f>
        <v>0</v>
      </c>
      <c r="L63" s="167">
        <v>6</v>
      </c>
      <c r="M63" s="167">
        <f>L63*J63</f>
        <v>0</v>
      </c>
      <c r="N63" s="29">
        <f>H63/1.055</f>
        <v>4.7393364928909953</v>
      </c>
      <c r="O63" s="25">
        <f>J63</f>
        <v>0</v>
      </c>
      <c r="P63" s="30">
        <f>O63*N63</f>
        <v>0</v>
      </c>
      <c r="Q63" s="45">
        <f>ROUNDDOWN((H63/1.055/1.25),2)</f>
        <v>3.79</v>
      </c>
      <c r="R63" s="13"/>
      <c r="S63" s="45">
        <f>Q63*R63</f>
        <v>0</v>
      </c>
      <c r="T63" s="212">
        <f>Q63*1.055</f>
        <v>3.9984499999999996</v>
      </c>
    </row>
    <row r="64" spans="1:20" ht="15" customHeight="1">
      <c r="A64" s="158" t="s">
        <v>300</v>
      </c>
      <c r="B64" s="160"/>
      <c r="C64" s="161" t="s">
        <v>107</v>
      </c>
      <c r="D64" s="12" t="s">
        <v>234</v>
      </c>
      <c r="E64" s="14"/>
      <c r="F64" s="198" t="s">
        <v>77</v>
      </c>
      <c r="G64" s="31">
        <v>0.2</v>
      </c>
      <c r="H64" s="8">
        <v>6</v>
      </c>
      <c r="I64" s="8">
        <f>H64/G64</f>
        <v>30</v>
      </c>
      <c r="J64" s="130"/>
      <c r="K64" s="8">
        <f>J64*H64</f>
        <v>0</v>
      </c>
      <c r="L64" s="167">
        <v>7</v>
      </c>
      <c r="M64" s="167">
        <f>L64*J64</f>
        <v>0</v>
      </c>
      <c r="N64" s="29">
        <f>H64/1.055</f>
        <v>5.6872037914691944</v>
      </c>
      <c r="O64" s="25">
        <f>J64</f>
        <v>0</v>
      </c>
      <c r="P64" s="30">
        <f>O64*N64</f>
        <v>0</v>
      </c>
      <c r="Q64" s="45">
        <f>ROUNDDOWN((H64/1.055/1.25),2)</f>
        <v>4.54</v>
      </c>
      <c r="R64" s="13"/>
      <c r="S64" s="45">
        <f>Q64*R64</f>
        <v>0</v>
      </c>
      <c r="T64" s="212">
        <f>Q64*1.055</f>
        <v>4.7896999999999998</v>
      </c>
    </row>
    <row r="65" spans="1:20" s="51" customFormat="1" ht="26" hidden="1" customHeight="1">
      <c r="A65" s="219"/>
      <c r="B65" s="118"/>
      <c r="C65" s="61"/>
      <c r="D65" s="119"/>
      <c r="E65" s="120"/>
      <c r="F65" s="196"/>
      <c r="G65" s="104"/>
      <c r="H65" s="106"/>
      <c r="I65" s="105"/>
      <c r="J65" s="129"/>
      <c r="K65" s="106"/>
      <c r="L65" s="166"/>
      <c r="M65" s="166"/>
      <c r="N65" s="105"/>
      <c r="O65" s="105"/>
      <c r="P65" s="107"/>
      <c r="Q65" s="108"/>
      <c r="R65" s="109"/>
      <c r="S65" s="109"/>
      <c r="T65" s="211"/>
    </row>
    <row r="66" spans="1:20" s="51" customFormat="1" ht="26" customHeight="1">
      <c r="A66" s="219"/>
      <c r="B66" s="118"/>
      <c r="C66" s="61"/>
      <c r="D66" s="119"/>
      <c r="E66" s="120"/>
      <c r="F66" s="196"/>
      <c r="G66" s="104"/>
      <c r="H66" s="106"/>
      <c r="I66" s="105"/>
      <c r="J66" s="129"/>
      <c r="K66" s="106"/>
      <c r="L66" s="166"/>
      <c r="M66" s="166"/>
      <c r="N66" s="105"/>
      <c r="O66" s="105"/>
      <c r="P66" s="107"/>
      <c r="Q66" s="108"/>
      <c r="R66" s="109"/>
      <c r="S66" s="109"/>
      <c r="T66" s="211"/>
    </row>
    <row r="67" spans="1:20" s="51" customFormat="1" ht="23" customHeight="1">
      <c r="A67" s="219"/>
      <c r="B67" s="118"/>
      <c r="C67" s="61"/>
      <c r="D67" s="119" t="s">
        <v>235</v>
      </c>
      <c r="E67" s="120"/>
      <c r="F67" s="196"/>
      <c r="G67" s="104"/>
      <c r="H67" s="106"/>
      <c r="I67" s="105"/>
      <c r="J67" s="129"/>
      <c r="K67" s="106"/>
      <c r="L67" s="166"/>
      <c r="M67" s="166"/>
      <c r="N67" s="105"/>
      <c r="O67" s="105"/>
      <c r="P67" s="107"/>
      <c r="Q67" s="108"/>
      <c r="R67" s="109"/>
      <c r="S67" s="109"/>
      <c r="T67" s="211"/>
    </row>
    <row r="68" spans="1:20" ht="15" hidden="1" customHeight="1">
      <c r="A68" s="155"/>
      <c r="B68" s="78"/>
      <c r="C68" s="71" t="s">
        <v>109</v>
      </c>
      <c r="D68" s="134" t="s">
        <v>274</v>
      </c>
      <c r="E68" s="16"/>
      <c r="F68" s="195" t="s">
        <v>169</v>
      </c>
      <c r="G68" s="17">
        <v>0.23</v>
      </c>
      <c r="H68" s="8">
        <v>5</v>
      </c>
      <c r="I68" s="8">
        <f t="shared" ref="I68" si="115">H68/G68</f>
        <v>21.739130434782609</v>
      </c>
      <c r="J68" s="130"/>
      <c r="K68" s="8">
        <f t="shared" ref="K68" si="116">J68*H68</f>
        <v>0</v>
      </c>
      <c r="L68" s="167">
        <v>6</v>
      </c>
      <c r="M68" s="167">
        <f>L68*J68</f>
        <v>0</v>
      </c>
      <c r="N68" s="29">
        <f>H68/1.055</f>
        <v>4.7393364928909953</v>
      </c>
      <c r="O68" s="25">
        <f t="shared" ref="O68" si="117">J68</f>
        <v>0</v>
      </c>
      <c r="P68" s="30">
        <f>O68*N68</f>
        <v>0</v>
      </c>
      <c r="Q68" s="45">
        <f>ROUNDDOWN((H68/1.055/1.25),2)</f>
        <v>3.79</v>
      </c>
      <c r="R68" s="13"/>
      <c r="S68" s="45">
        <f t="shared" ref="S68" si="118">Q68*R68</f>
        <v>0</v>
      </c>
      <c r="T68" s="212">
        <f>ROUNDDOWN((K68/1.055/1.25),2)</f>
        <v>0</v>
      </c>
    </row>
    <row r="69" spans="1:20" ht="15" customHeight="1">
      <c r="A69" s="155"/>
      <c r="B69" s="140"/>
      <c r="C69" s="135" t="s">
        <v>109</v>
      </c>
      <c r="D69" s="12" t="s">
        <v>258</v>
      </c>
      <c r="E69" s="16"/>
      <c r="F69" s="193" t="s">
        <v>168</v>
      </c>
      <c r="G69" s="17">
        <v>0.24</v>
      </c>
      <c r="H69" s="8">
        <v>5</v>
      </c>
      <c r="I69" s="8">
        <f t="shared" ref="I69:I71" si="119">H69/G69</f>
        <v>20.833333333333336</v>
      </c>
      <c r="J69" s="130"/>
      <c r="K69" s="8">
        <f t="shared" ref="K69:K71" si="120">J69*H69</f>
        <v>0</v>
      </c>
      <c r="L69" s="167">
        <v>6</v>
      </c>
      <c r="M69" s="167">
        <f t="shared" ref="M69:M94" si="121">L69*J69</f>
        <v>0</v>
      </c>
      <c r="N69" s="29">
        <f>H69/1.055</f>
        <v>4.7393364928909953</v>
      </c>
      <c r="O69" s="25">
        <f t="shared" ref="O69:O71" si="122">J69</f>
        <v>0</v>
      </c>
      <c r="P69" s="30">
        <f>O69*N69</f>
        <v>0</v>
      </c>
      <c r="Q69" s="45">
        <f>ROUNDDOWN((H69/1.055/1.25),2)</f>
        <v>3.79</v>
      </c>
      <c r="R69" s="13"/>
      <c r="S69" s="45">
        <f t="shared" ref="S69:S99" si="123">Q69*R69</f>
        <v>0</v>
      </c>
      <c r="T69" s="212">
        <f t="shared" ref="T69:T99" si="124">Q69*1.055</f>
        <v>3.9984499999999996</v>
      </c>
    </row>
    <row r="70" spans="1:20" ht="15" customHeight="1">
      <c r="A70" s="155"/>
      <c r="B70" s="140"/>
      <c r="C70" s="135" t="s">
        <v>109</v>
      </c>
      <c r="D70" s="12" t="s">
        <v>262</v>
      </c>
      <c r="E70" s="16"/>
      <c r="F70" s="193" t="s">
        <v>269</v>
      </c>
      <c r="G70" s="17">
        <v>0.24</v>
      </c>
      <c r="H70" s="8">
        <v>5</v>
      </c>
      <c r="I70" s="8">
        <f t="shared" ref="I70" si="125">H70/G70</f>
        <v>20.833333333333336</v>
      </c>
      <c r="J70" s="130"/>
      <c r="K70" s="8">
        <f t="shared" ref="K70" si="126">J70*H70</f>
        <v>0</v>
      </c>
      <c r="L70" s="167">
        <v>6</v>
      </c>
      <c r="M70" s="167">
        <f t="shared" ref="M70" si="127">L70*J70</f>
        <v>0</v>
      </c>
      <c r="N70" s="29">
        <f>H70/1.055</f>
        <v>4.7393364928909953</v>
      </c>
      <c r="O70" s="25">
        <f t="shared" ref="O70" si="128">J70</f>
        <v>0</v>
      </c>
      <c r="P70" s="30">
        <f>O70*N70</f>
        <v>0</v>
      </c>
      <c r="Q70" s="45">
        <f t="shared" ref="Q70" si="129">ROUNDDOWN((H70/1.055/1.25),2)</f>
        <v>3.79</v>
      </c>
      <c r="R70" s="13"/>
      <c r="S70" s="45">
        <f t="shared" ref="S70" si="130">Q70*R70</f>
        <v>0</v>
      </c>
      <c r="T70" s="212">
        <f t="shared" si="124"/>
        <v>3.9984499999999996</v>
      </c>
    </row>
    <row r="71" spans="1:20" ht="15" customHeight="1">
      <c r="A71" s="155"/>
      <c r="B71" s="86" t="s">
        <v>153</v>
      </c>
      <c r="C71" s="71" t="s">
        <v>116</v>
      </c>
      <c r="D71" s="12" t="s">
        <v>229</v>
      </c>
      <c r="E71" s="16"/>
      <c r="F71" s="195" t="s">
        <v>305</v>
      </c>
      <c r="G71" s="17">
        <v>0.24</v>
      </c>
      <c r="H71" s="8">
        <v>5</v>
      </c>
      <c r="I71" s="8">
        <f t="shared" si="119"/>
        <v>20.833333333333336</v>
      </c>
      <c r="J71" s="130"/>
      <c r="K71" s="8">
        <f t="shared" si="120"/>
        <v>0</v>
      </c>
      <c r="L71" s="167">
        <v>6</v>
      </c>
      <c r="M71" s="167">
        <f t="shared" si="121"/>
        <v>0</v>
      </c>
      <c r="N71" s="29">
        <f t="shared" ref="N71" si="131">H71/1.055</f>
        <v>4.7393364928909953</v>
      </c>
      <c r="O71" s="25">
        <f t="shared" si="122"/>
        <v>0</v>
      </c>
      <c r="P71" s="30">
        <f t="shared" ref="P71" si="132">O71*N71</f>
        <v>0</v>
      </c>
      <c r="Q71" s="45">
        <f t="shared" ref="Q71" si="133">ROUNDDOWN((H71/1.055/1.25),2)</f>
        <v>3.79</v>
      </c>
      <c r="R71" s="13"/>
      <c r="S71" s="45">
        <f t="shared" si="123"/>
        <v>0</v>
      </c>
      <c r="T71" s="212">
        <f t="shared" si="124"/>
        <v>3.9984499999999996</v>
      </c>
    </row>
    <row r="72" spans="1:20" ht="15" customHeight="1">
      <c r="A72" s="155" t="s">
        <v>304</v>
      </c>
      <c r="B72" s="84" t="s">
        <v>162</v>
      </c>
      <c r="C72" s="71" t="s">
        <v>163</v>
      </c>
      <c r="D72" s="12" t="s">
        <v>254</v>
      </c>
      <c r="E72" s="16"/>
      <c r="F72" s="193" t="s">
        <v>60</v>
      </c>
      <c r="G72" s="17">
        <v>0.24</v>
      </c>
      <c r="H72" s="8">
        <v>5</v>
      </c>
      <c r="I72" s="64">
        <f t="shared" ref="I72" si="134">H72/G72</f>
        <v>20.833333333333336</v>
      </c>
      <c r="J72" s="130"/>
      <c r="K72" s="64">
        <f t="shared" ref="K72" si="135">J72*H72</f>
        <v>0</v>
      </c>
      <c r="L72" s="167">
        <v>6</v>
      </c>
      <c r="M72" s="167">
        <f t="shared" si="121"/>
        <v>0</v>
      </c>
      <c r="N72" s="65">
        <f t="shared" ref="N72" si="136">H72/1.055</f>
        <v>4.7393364928909953</v>
      </c>
      <c r="O72" s="66">
        <f t="shared" ref="O72" si="137">J72</f>
        <v>0</v>
      </c>
      <c r="P72" s="67">
        <f t="shared" ref="P72" si="138">O72*N72</f>
        <v>0</v>
      </c>
      <c r="Q72" s="45">
        <f t="shared" ref="Q72:Q99" si="139">ROUNDDOWN((H72/1.055/1.25),2)</f>
        <v>3.79</v>
      </c>
      <c r="R72" s="13"/>
      <c r="S72" s="68">
        <f t="shared" ref="S72" si="140">Q72*R72</f>
        <v>0</v>
      </c>
      <c r="T72" s="212">
        <f t="shared" si="124"/>
        <v>3.9984499999999996</v>
      </c>
    </row>
    <row r="73" spans="1:20" ht="15" customHeight="1">
      <c r="A73" s="155"/>
      <c r="B73" s="156"/>
      <c r="C73" s="135" t="s">
        <v>118</v>
      </c>
      <c r="D73" s="12" t="s">
        <v>236</v>
      </c>
      <c r="E73" s="62"/>
      <c r="F73" s="201" t="s">
        <v>66</v>
      </c>
      <c r="G73" s="63">
        <v>0.24</v>
      </c>
      <c r="H73" s="8">
        <v>5</v>
      </c>
      <c r="I73" s="64">
        <f t="shared" ref="I73" si="141">H73/G73</f>
        <v>20.833333333333336</v>
      </c>
      <c r="J73" s="130"/>
      <c r="K73" s="64">
        <f t="shared" ref="K73" si="142">J73*H73</f>
        <v>0</v>
      </c>
      <c r="L73" s="167">
        <v>6</v>
      </c>
      <c r="M73" s="167">
        <f>L73*J73</f>
        <v>0</v>
      </c>
      <c r="N73" s="65">
        <f t="shared" ref="N73" si="143">H73/1.055</f>
        <v>4.7393364928909953</v>
      </c>
      <c r="O73" s="66">
        <f>J73</f>
        <v>0</v>
      </c>
      <c r="P73" s="67">
        <f t="shared" ref="P73" si="144">O73*N73</f>
        <v>0</v>
      </c>
      <c r="Q73" s="45">
        <f>ROUNDDOWN((H73/1.055/1.25),2)</f>
        <v>3.79</v>
      </c>
      <c r="R73" s="13"/>
      <c r="S73" s="68">
        <f>Q73*R73</f>
        <v>0</v>
      </c>
      <c r="T73" s="212">
        <f t="shared" si="124"/>
        <v>3.9984499999999996</v>
      </c>
    </row>
    <row r="74" spans="1:20" ht="15" customHeight="1">
      <c r="A74" s="158"/>
      <c r="B74" s="86" t="s">
        <v>128</v>
      </c>
      <c r="C74" s="71" t="s">
        <v>110</v>
      </c>
      <c r="D74" s="12" t="s">
        <v>219</v>
      </c>
      <c r="E74" s="16"/>
      <c r="F74" s="195" t="s">
        <v>125</v>
      </c>
      <c r="G74" s="17">
        <v>0.24</v>
      </c>
      <c r="H74" s="8">
        <v>5</v>
      </c>
      <c r="I74" s="8">
        <f t="shared" ref="I74" si="145">H74/G74</f>
        <v>20.833333333333336</v>
      </c>
      <c r="J74" s="130"/>
      <c r="K74" s="8">
        <f t="shared" ref="K74" si="146">J74*H74</f>
        <v>0</v>
      </c>
      <c r="L74" s="167">
        <v>6</v>
      </c>
      <c r="M74" s="167">
        <f t="shared" si="121"/>
        <v>0</v>
      </c>
      <c r="N74" s="29">
        <f t="shared" ref="N74" si="147">H74/1.055</f>
        <v>4.7393364928909953</v>
      </c>
      <c r="O74" s="25">
        <f t="shared" ref="O74:O98" si="148">J74</f>
        <v>0</v>
      </c>
      <c r="P74" s="30">
        <f t="shared" ref="P74" si="149">O74*N74</f>
        <v>0</v>
      </c>
      <c r="Q74" s="45">
        <f t="shared" si="139"/>
        <v>3.79</v>
      </c>
      <c r="R74" s="13"/>
      <c r="S74" s="45">
        <f t="shared" si="123"/>
        <v>0</v>
      </c>
      <c r="T74" s="212">
        <f t="shared" si="124"/>
        <v>3.9984499999999996</v>
      </c>
    </row>
    <row r="75" spans="1:20" ht="15" customHeight="1">
      <c r="A75" s="158"/>
      <c r="B75" s="78"/>
      <c r="C75" s="71" t="s">
        <v>111</v>
      </c>
      <c r="D75" s="12" t="s">
        <v>25</v>
      </c>
      <c r="E75" s="39"/>
      <c r="F75" s="195" t="s">
        <v>59</v>
      </c>
      <c r="G75" s="17">
        <v>0.23</v>
      </c>
      <c r="H75" s="8">
        <v>5</v>
      </c>
      <c r="I75" s="8">
        <f t="shared" ref="I75" si="150">H75/G75</f>
        <v>21.739130434782609</v>
      </c>
      <c r="J75" s="130"/>
      <c r="K75" s="8">
        <f t="shared" ref="K75" si="151">J75*H75</f>
        <v>0</v>
      </c>
      <c r="L75" s="167">
        <v>6</v>
      </c>
      <c r="M75" s="167">
        <f t="shared" si="121"/>
        <v>0</v>
      </c>
      <c r="N75" s="29">
        <f t="shared" ref="N75" si="152">H75/1.055</f>
        <v>4.7393364928909953</v>
      </c>
      <c r="O75" s="25">
        <f t="shared" si="148"/>
        <v>0</v>
      </c>
      <c r="P75" s="30">
        <f t="shared" ref="P75" si="153">O75*N75</f>
        <v>0</v>
      </c>
      <c r="Q75" s="45">
        <f t="shared" si="139"/>
        <v>3.79</v>
      </c>
      <c r="R75" s="13"/>
      <c r="S75" s="45">
        <f t="shared" si="123"/>
        <v>0</v>
      </c>
      <c r="T75" s="212">
        <f t="shared" si="124"/>
        <v>3.9984499999999996</v>
      </c>
    </row>
    <row r="76" spans="1:20" s="51" customFormat="1" ht="15" customHeight="1">
      <c r="A76" s="224"/>
      <c r="B76" s="110" t="s">
        <v>161</v>
      </c>
      <c r="C76" s="111" t="s">
        <v>165</v>
      </c>
      <c r="D76" s="12" t="s">
        <v>237</v>
      </c>
      <c r="E76" s="112"/>
      <c r="F76" s="195" t="s">
        <v>65</v>
      </c>
      <c r="G76" s="17">
        <v>0.24</v>
      </c>
      <c r="H76" s="8">
        <v>5</v>
      </c>
      <c r="I76" s="113">
        <f t="shared" ref="I76" si="154">H76/G76</f>
        <v>20.833333333333336</v>
      </c>
      <c r="J76" s="130"/>
      <c r="K76" s="113">
        <f t="shared" ref="K76" si="155">J76*H76</f>
        <v>0</v>
      </c>
      <c r="L76" s="169">
        <v>6</v>
      </c>
      <c r="M76" s="167">
        <f>L76*J76</f>
        <v>0</v>
      </c>
      <c r="N76" s="114">
        <f t="shared" ref="N76" si="156">H76/1.055</f>
        <v>4.7393364928909953</v>
      </c>
      <c r="O76" s="115">
        <f t="shared" ref="O76" si="157">J76</f>
        <v>0</v>
      </c>
      <c r="P76" s="116">
        <f t="shared" ref="P76" si="158">O76*N76</f>
        <v>0</v>
      </c>
      <c r="Q76" s="45">
        <f>ROUNDDOWN((H76/1.055/1.25),2)</f>
        <v>3.79</v>
      </c>
      <c r="R76" s="13"/>
      <c r="S76" s="117">
        <f>Q76*R76</f>
        <v>0</v>
      </c>
      <c r="T76" s="212">
        <f t="shared" si="124"/>
        <v>3.9984499999999996</v>
      </c>
    </row>
    <row r="77" spans="1:20" ht="15" customHeight="1">
      <c r="A77" s="155"/>
      <c r="B77" s="78"/>
      <c r="C77" s="71" t="s">
        <v>112</v>
      </c>
      <c r="D77" s="12" t="s">
        <v>256</v>
      </c>
      <c r="E77" s="39"/>
      <c r="F77" s="193" t="s">
        <v>61</v>
      </c>
      <c r="G77" s="17">
        <v>0.24</v>
      </c>
      <c r="H77" s="8">
        <v>5</v>
      </c>
      <c r="I77" s="8">
        <f>H77/G77</f>
        <v>20.833333333333336</v>
      </c>
      <c r="J77" s="130"/>
      <c r="K77" s="8">
        <f>J77*H77</f>
        <v>0</v>
      </c>
      <c r="L77" s="167">
        <v>6</v>
      </c>
      <c r="M77" s="167">
        <f t="shared" si="121"/>
        <v>0</v>
      </c>
      <c r="N77" s="29">
        <f>H77/1.055</f>
        <v>4.7393364928909953</v>
      </c>
      <c r="O77" s="25">
        <f>J77</f>
        <v>0</v>
      </c>
      <c r="P77" s="30">
        <f>O77*N77</f>
        <v>0</v>
      </c>
      <c r="Q77" s="45">
        <f t="shared" si="139"/>
        <v>3.79</v>
      </c>
      <c r="R77" s="13"/>
      <c r="S77" s="45">
        <f t="shared" si="123"/>
        <v>0</v>
      </c>
      <c r="T77" s="212">
        <f t="shared" si="124"/>
        <v>3.9984499999999996</v>
      </c>
    </row>
    <row r="78" spans="1:20" ht="15" customHeight="1">
      <c r="A78" s="155"/>
      <c r="B78" s="78"/>
      <c r="C78" s="71" t="s">
        <v>113</v>
      </c>
      <c r="D78" s="12" t="s">
        <v>260</v>
      </c>
      <c r="E78" s="39"/>
      <c r="F78" s="193" t="s">
        <v>261</v>
      </c>
      <c r="G78" s="17">
        <v>0.24</v>
      </c>
      <c r="H78" s="8">
        <v>5</v>
      </c>
      <c r="I78" s="8">
        <f>H78/G78</f>
        <v>20.833333333333336</v>
      </c>
      <c r="J78" s="130"/>
      <c r="K78" s="8">
        <f>J78*H78</f>
        <v>0</v>
      </c>
      <c r="L78" s="167">
        <v>6</v>
      </c>
      <c r="M78" s="167">
        <f t="shared" ref="M78" si="159">L78*J78</f>
        <v>0</v>
      </c>
      <c r="N78" s="29">
        <f>H78/1.055</f>
        <v>4.7393364928909953</v>
      </c>
      <c r="O78" s="25">
        <f>J78</f>
        <v>0</v>
      </c>
      <c r="P78" s="30">
        <f>O78*N78</f>
        <v>0</v>
      </c>
      <c r="Q78" s="45">
        <f t="shared" ref="Q78" si="160">ROUNDDOWN((H78/1.055/1.25),2)</f>
        <v>3.79</v>
      </c>
      <c r="R78" s="13"/>
      <c r="S78" s="45">
        <f t="shared" ref="S78" si="161">Q78*R78</f>
        <v>0</v>
      </c>
      <c r="T78" s="212">
        <f t="shared" si="124"/>
        <v>3.9984499999999996</v>
      </c>
    </row>
    <row r="79" spans="1:20" ht="15" customHeight="1">
      <c r="A79" s="155"/>
      <c r="B79" s="78"/>
      <c r="C79" s="71" t="s">
        <v>113</v>
      </c>
      <c r="D79" s="12" t="s">
        <v>253</v>
      </c>
      <c r="E79" s="39"/>
      <c r="F79" s="193" t="s">
        <v>62</v>
      </c>
      <c r="G79" s="17">
        <v>0.24</v>
      </c>
      <c r="H79" s="8">
        <v>5</v>
      </c>
      <c r="I79" s="8">
        <f>H79/G79</f>
        <v>20.833333333333336</v>
      </c>
      <c r="J79" s="130"/>
      <c r="K79" s="8">
        <f>J79*H79</f>
        <v>0</v>
      </c>
      <c r="L79" s="167">
        <v>6</v>
      </c>
      <c r="M79" s="167">
        <f t="shared" si="121"/>
        <v>0</v>
      </c>
      <c r="N79" s="29">
        <f>H79/1.055</f>
        <v>4.7393364928909953</v>
      </c>
      <c r="O79" s="25">
        <f>J79</f>
        <v>0</v>
      </c>
      <c r="P79" s="30">
        <f>O79*N79</f>
        <v>0</v>
      </c>
      <c r="Q79" s="45">
        <f t="shared" si="139"/>
        <v>3.79</v>
      </c>
      <c r="R79" s="13"/>
      <c r="S79" s="45">
        <f t="shared" si="123"/>
        <v>0</v>
      </c>
      <c r="T79" s="212">
        <f t="shared" si="124"/>
        <v>3.9984499999999996</v>
      </c>
    </row>
    <row r="80" spans="1:20" ht="15" hidden="1" customHeight="1">
      <c r="A80" s="158" t="s">
        <v>294</v>
      </c>
      <c r="B80" s="78"/>
      <c r="C80" s="71" t="s">
        <v>114</v>
      </c>
      <c r="D80" s="12" t="s">
        <v>27</v>
      </c>
      <c r="E80" s="39"/>
      <c r="F80" s="195" t="s">
        <v>63</v>
      </c>
      <c r="G80" s="17">
        <v>0.23</v>
      </c>
      <c r="H80" s="8">
        <v>5</v>
      </c>
      <c r="I80" s="8">
        <f t="shared" ref="I80:I86" si="162">H80/G80</f>
        <v>21.739130434782609</v>
      </c>
      <c r="J80" s="130"/>
      <c r="K80" s="8">
        <f t="shared" ref="K80:K81" si="163">J80*H80</f>
        <v>0</v>
      </c>
      <c r="L80" s="167">
        <v>6</v>
      </c>
      <c r="M80" s="167">
        <f t="shared" si="121"/>
        <v>0</v>
      </c>
      <c r="N80" s="29">
        <f t="shared" ref="N80:N81" si="164">H80/1.055</f>
        <v>4.7393364928909953</v>
      </c>
      <c r="O80" s="25">
        <f t="shared" ref="O80:O81" si="165">J80</f>
        <v>0</v>
      </c>
      <c r="P80" s="30">
        <f t="shared" ref="P80:P81" si="166">O80*N80</f>
        <v>0</v>
      </c>
      <c r="Q80" s="45">
        <f t="shared" si="139"/>
        <v>3.79</v>
      </c>
      <c r="R80" s="13"/>
      <c r="S80" s="45">
        <f t="shared" si="123"/>
        <v>0</v>
      </c>
      <c r="T80" s="212">
        <f t="shared" si="124"/>
        <v>3.9984499999999996</v>
      </c>
    </row>
    <row r="81" spans="1:20" ht="15" customHeight="1">
      <c r="A81" s="155"/>
      <c r="B81" s="78"/>
      <c r="C81" s="71"/>
      <c r="D81" s="12" t="s">
        <v>270</v>
      </c>
      <c r="E81" s="39"/>
      <c r="F81" s="195" t="s">
        <v>271</v>
      </c>
      <c r="G81" s="17">
        <v>0.24</v>
      </c>
      <c r="H81" s="8">
        <v>5</v>
      </c>
      <c r="I81" s="8">
        <f t="shared" ref="I81" si="167">H81/G81</f>
        <v>20.833333333333336</v>
      </c>
      <c r="J81" s="130"/>
      <c r="K81" s="8">
        <f t="shared" si="163"/>
        <v>0</v>
      </c>
      <c r="L81" s="167">
        <v>6</v>
      </c>
      <c r="M81" s="167">
        <f t="shared" ref="M81" si="168">L81*J81</f>
        <v>0</v>
      </c>
      <c r="N81" s="29">
        <f t="shared" si="164"/>
        <v>4.7393364928909953</v>
      </c>
      <c r="O81" s="25">
        <f t="shared" si="165"/>
        <v>0</v>
      </c>
      <c r="P81" s="30">
        <f t="shared" si="166"/>
        <v>0</v>
      </c>
      <c r="Q81" s="45">
        <f t="shared" ref="Q81" si="169">ROUNDDOWN((H81/1.055/1.25),2)</f>
        <v>3.79</v>
      </c>
      <c r="R81" s="13"/>
      <c r="S81" s="45">
        <f t="shared" si="123"/>
        <v>0</v>
      </c>
      <c r="T81" s="212">
        <f t="shared" si="124"/>
        <v>3.9984499999999996</v>
      </c>
    </row>
    <row r="82" spans="1:20" ht="15" customHeight="1">
      <c r="A82" s="155"/>
      <c r="B82" s="84" t="s">
        <v>137</v>
      </c>
      <c r="C82" s="71" t="s">
        <v>136</v>
      </c>
      <c r="D82" s="12" t="s">
        <v>227</v>
      </c>
      <c r="E82" s="39"/>
      <c r="F82" s="195" t="s">
        <v>138</v>
      </c>
      <c r="G82" s="17">
        <v>0.24</v>
      </c>
      <c r="H82" s="8">
        <v>5</v>
      </c>
      <c r="I82" s="8">
        <f t="shared" si="162"/>
        <v>20.833333333333336</v>
      </c>
      <c r="J82" s="130"/>
      <c r="K82" s="8">
        <f t="shared" ref="K82:K86" si="170">J82*H82</f>
        <v>0</v>
      </c>
      <c r="L82" s="167">
        <v>6</v>
      </c>
      <c r="M82" s="167">
        <f t="shared" si="121"/>
        <v>0</v>
      </c>
      <c r="N82" s="29">
        <f t="shared" ref="N82:N92" si="171">H82/1.055</f>
        <v>4.7393364928909953</v>
      </c>
      <c r="O82" s="25">
        <f t="shared" ref="O82:O92" si="172">J82</f>
        <v>0</v>
      </c>
      <c r="P82" s="30">
        <f t="shared" ref="P82:P92" si="173">O82*N82</f>
        <v>0</v>
      </c>
      <c r="Q82" s="45">
        <f t="shared" si="139"/>
        <v>3.79</v>
      </c>
      <c r="R82" s="13"/>
      <c r="S82" s="45">
        <f t="shared" ref="S82" si="174">Q82*R82</f>
        <v>0</v>
      </c>
      <c r="T82" s="212">
        <f t="shared" si="124"/>
        <v>3.9984499999999996</v>
      </c>
    </row>
    <row r="83" spans="1:20" ht="15" customHeight="1">
      <c r="A83" s="158"/>
      <c r="B83" s="89"/>
      <c r="C83" s="71" t="s">
        <v>121</v>
      </c>
      <c r="D83" s="12" t="s">
        <v>2</v>
      </c>
      <c r="E83" s="16"/>
      <c r="F83" s="195" t="s">
        <v>68</v>
      </c>
      <c r="G83" s="17">
        <v>0.24</v>
      </c>
      <c r="H83" s="8">
        <v>5</v>
      </c>
      <c r="I83" s="8">
        <f t="shared" si="162"/>
        <v>20.833333333333336</v>
      </c>
      <c r="J83" s="130"/>
      <c r="K83" s="8">
        <f t="shared" si="170"/>
        <v>0</v>
      </c>
      <c r="L83" s="167">
        <v>6</v>
      </c>
      <c r="M83" s="167">
        <f t="shared" si="121"/>
        <v>0</v>
      </c>
      <c r="N83" s="29">
        <f t="shared" si="171"/>
        <v>4.7393364928909953</v>
      </c>
      <c r="O83" s="25">
        <f t="shared" si="172"/>
        <v>0</v>
      </c>
      <c r="P83" s="30">
        <f t="shared" si="173"/>
        <v>0</v>
      </c>
      <c r="Q83" s="45">
        <f>ROUNDDOWN((H83/1.055/1.25),2)</f>
        <v>3.79</v>
      </c>
      <c r="R83" s="13"/>
      <c r="S83" s="45">
        <f t="shared" si="123"/>
        <v>0</v>
      </c>
      <c r="T83" s="212">
        <f t="shared" si="124"/>
        <v>3.9984499999999996</v>
      </c>
    </row>
    <row r="84" spans="1:20" ht="15" customHeight="1">
      <c r="A84" s="158"/>
      <c r="B84" s="78"/>
      <c r="C84" s="71"/>
      <c r="D84" s="12" t="s">
        <v>178</v>
      </c>
      <c r="E84" s="16"/>
      <c r="F84" s="195" t="s">
        <v>203</v>
      </c>
      <c r="G84" s="17">
        <v>0.24</v>
      </c>
      <c r="H84" s="8">
        <v>5</v>
      </c>
      <c r="I84" s="8">
        <f>H84/G84</f>
        <v>20.833333333333336</v>
      </c>
      <c r="J84" s="130"/>
      <c r="K84" s="8">
        <f>J84*H84</f>
        <v>0</v>
      </c>
      <c r="L84" s="167">
        <v>6</v>
      </c>
      <c r="M84" s="167">
        <f>L84*J84</f>
        <v>0</v>
      </c>
      <c r="N84" s="29">
        <f>H84/1.055</f>
        <v>4.7393364928909953</v>
      </c>
      <c r="O84" s="25">
        <f>J84</f>
        <v>0</v>
      </c>
      <c r="P84" s="30">
        <f>O84*N84</f>
        <v>0</v>
      </c>
      <c r="Q84" s="45">
        <f>ROUNDDOWN((H84/1.055/1.25),2)</f>
        <v>3.79</v>
      </c>
      <c r="R84" s="13"/>
      <c r="S84" s="45">
        <f t="shared" ref="S84:S86" si="175">Q84*R84</f>
        <v>0</v>
      </c>
      <c r="T84" s="212">
        <f t="shared" si="124"/>
        <v>3.9984499999999996</v>
      </c>
    </row>
    <row r="85" spans="1:20" s="137" customFormat="1" ht="15" hidden="1" customHeight="1">
      <c r="A85" s="155" t="s">
        <v>231</v>
      </c>
      <c r="B85" s="140"/>
      <c r="C85" s="135"/>
      <c r="D85" s="134" t="s">
        <v>217</v>
      </c>
      <c r="E85" s="138"/>
      <c r="F85" s="201" t="s">
        <v>69</v>
      </c>
      <c r="G85" s="17">
        <v>0.24</v>
      </c>
      <c r="H85" s="8">
        <v>5</v>
      </c>
      <c r="I85" s="8">
        <f t="shared" si="162"/>
        <v>20.833333333333336</v>
      </c>
      <c r="J85" s="130"/>
      <c r="K85" s="8">
        <f t="shared" si="170"/>
        <v>0</v>
      </c>
      <c r="L85" s="167">
        <v>6</v>
      </c>
      <c r="M85" s="167">
        <f t="shared" si="121"/>
        <v>0</v>
      </c>
      <c r="N85" s="29">
        <f t="shared" si="171"/>
        <v>4.7393364928909953</v>
      </c>
      <c r="O85" s="25">
        <f t="shared" si="172"/>
        <v>0</v>
      </c>
      <c r="P85" s="30">
        <f t="shared" si="173"/>
        <v>0</v>
      </c>
      <c r="Q85" s="45">
        <f t="shared" si="139"/>
        <v>3.79</v>
      </c>
      <c r="R85" s="13"/>
      <c r="S85" s="45">
        <f t="shared" si="175"/>
        <v>0</v>
      </c>
      <c r="T85" s="212">
        <f t="shared" si="124"/>
        <v>3.9984499999999996</v>
      </c>
    </row>
    <row r="86" spans="1:20" s="137" customFormat="1" ht="15" customHeight="1">
      <c r="A86" s="155"/>
      <c r="B86" s="140"/>
      <c r="C86" s="135" t="s">
        <v>115</v>
      </c>
      <c r="D86" s="12" t="s">
        <v>267</v>
      </c>
      <c r="E86" s="138"/>
      <c r="F86" s="195" t="s">
        <v>70</v>
      </c>
      <c r="G86" s="17">
        <v>0.24</v>
      </c>
      <c r="H86" s="8">
        <v>5</v>
      </c>
      <c r="I86" s="8">
        <f t="shared" si="162"/>
        <v>20.833333333333336</v>
      </c>
      <c r="J86" s="130"/>
      <c r="K86" s="8">
        <f t="shared" si="170"/>
        <v>0</v>
      </c>
      <c r="L86" s="167">
        <v>6</v>
      </c>
      <c r="M86" s="167">
        <f t="shared" si="121"/>
        <v>0</v>
      </c>
      <c r="N86" s="29">
        <f t="shared" si="171"/>
        <v>4.7393364928909953</v>
      </c>
      <c r="O86" s="25">
        <f t="shared" si="172"/>
        <v>0</v>
      </c>
      <c r="P86" s="30">
        <f t="shared" si="173"/>
        <v>0</v>
      </c>
      <c r="Q86" s="45">
        <f t="shared" si="139"/>
        <v>3.79</v>
      </c>
      <c r="R86" s="13"/>
      <c r="S86" s="45">
        <f t="shared" si="175"/>
        <v>0</v>
      </c>
      <c r="T86" s="212">
        <f t="shared" si="124"/>
        <v>3.9984499999999996</v>
      </c>
    </row>
    <row r="87" spans="1:20" s="137" customFormat="1" ht="15" customHeight="1">
      <c r="A87" s="155"/>
      <c r="B87" s="139"/>
      <c r="C87" s="138"/>
      <c r="D87" s="12" t="s">
        <v>266</v>
      </c>
      <c r="E87" s="138"/>
      <c r="F87" s="195" t="s">
        <v>306</v>
      </c>
      <c r="G87" s="17">
        <v>0.24</v>
      </c>
      <c r="H87" s="8">
        <v>5</v>
      </c>
      <c r="I87" s="8">
        <f>H87/G87</f>
        <v>20.833333333333336</v>
      </c>
      <c r="J87" s="130"/>
      <c r="K87" s="8">
        <f>J87*H87</f>
        <v>0</v>
      </c>
      <c r="L87" s="167">
        <v>6</v>
      </c>
      <c r="M87" s="167">
        <f>L87*J87</f>
        <v>0</v>
      </c>
      <c r="N87" s="29">
        <f>H87/1.055</f>
        <v>4.7393364928909953</v>
      </c>
      <c r="O87" s="25">
        <f>J87</f>
        <v>0</v>
      </c>
      <c r="P87" s="30">
        <f>O87*N87</f>
        <v>0</v>
      </c>
      <c r="Q87" s="45">
        <f>ROUNDDOWN((H87/1.055/1.25),2)</f>
        <v>3.79</v>
      </c>
      <c r="R87" s="13"/>
      <c r="S87" s="45">
        <f>Q87*R87</f>
        <v>0</v>
      </c>
      <c r="T87" s="212">
        <f t="shared" si="124"/>
        <v>3.9984499999999996</v>
      </c>
    </row>
    <row r="88" spans="1:20" s="137" customFormat="1" ht="15" hidden="1" customHeight="1">
      <c r="A88" s="155"/>
      <c r="B88" s="134" t="s">
        <v>215</v>
      </c>
      <c r="C88" s="138"/>
      <c r="D88" s="12" t="s">
        <v>293</v>
      </c>
      <c r="E88" s="138"/>
      <c r="F88" s="195" t="s">
        <v>181</v>
      </c>
      <c r="G88" s="17">
        <v>0.24</v>
      </c>
      <c r="H88" s="8">
        <v>5</v>
      </c>
      <c r="I88" s="8">
        <f t="shared" ref="I88:I89" si="176">H88/G88</f>
        <v>20.833333333333336</v>
      </c>
      <c r="J88" s="130"/>
      <c r="K88" s="8">
        <f t="shared" ref="K88:K89" si="177">J88*H88</f>
        <v>0</v>
      </c>
      <c r="L88" s="167">
        <v>6</v>
      </c>
      <c r="M88" s="167">
        <f t="shared" ref="M88:M89" si="178">L88*J88</f>
        <v>0</v>
      </c>
      <c r="N88" s="29">
        <f t="shared" ref="N88:N89" si="179">H88/1.055</f>
        <v>4.7393364928909953</v>
      </c>
      <c r="O88" s="25">
        <f t="shared" ref="O88:O89" si="180">J88</f>
        <v>0</v>
      </c>
      <c r="P88" s="30">
        <f t="shared" ref="P88:P89" si="181">O88*N88</f>
        <v>0</v>
      </c>
      <c r="Q88" s="45">
        <f t="shared" ref="Q88:Q89" si="182">ROUNDDOWN((H88/1.055/1.25),2)</f>
        <v>3.79</v>
      </c>
      <c r="R88" s="13"/>
      <c r="S88" s="45">
        <f t="shared" ref="S88:S89" si="183">Q88*R88</f>
        <v>0</v>
      </c>
      <c r="T88" s="212">
        <f t="shared" si="124"/>
        <v>3.9984499999999996</v>
      </c>
    </row>
    <row r="89" spans="1:20" s="137" customFormat="1" ht="15" hidden="1" customHeight="1">
      <c r="A89" s="155"/>
      <c r="B89" s="134" t="s">
        <v>216</v>
      </c>
      <c r="C89" s="138"/>
      <c r="D89" s="12" t="s">
        <v>278</v>
      </c>
      <c r="E89" s="138"/>
      <c r="F89" s="195" t="s">
        <v>277</v>
      </c>
      <c r="G89" s="17">
        <v>0.24</v>
      </c>
      <c r="H89" s="8">
        <v>5</v>
      </c>
      <c r="I89" s="8">
        <f t="shared" si="176"/>
        <v>20.833333333333336</v>
      </c>
      <c r="J89" s="130"/>
      <c r="K89" s="8">
        <f t="shared" si="177"/>
        <v>0</v>
      </c>
      <c r="L89" s="167">
        <v>6</v>
      </c>
      <c r="M89" s="167">
        <f t="shared" si="178"/>
        <v>0</v>
      </c>
      <c r="N89" s="29">
        <f t="shared" si="179"/>
        <v>4.7393364928909953</v>
      </c>
      <c r="O89" s="25">
        <f t="shared" si="180"/>
        <v>0</v>
      </c>
      <c r="P89" s="30">
        <f t="shared" si="181"/>
        <v>0</v>
      </c>
      <c r="Q89" s="45">
        <f t="shared" si="182"/>
        <v>3.79</v>
      </c>
      <c r="R89" s="13"/>
      <c r="S89" s="45">
        <f t="shared" si="183"/>
        <v>0</v>
      </c>
      <c r="T89" s="212">
        <f t="shared" si="124"/>
        <v>3.9984499999999996</v>
      </c>
    </row>
    <row r="90" spans="1:20" ht="15" customHeight="1">
      <c r="A90" s="155"/>
      <c r="B90" s="89"/>
      <c r="C90" s="71" t="s">
        <v>116</v>
      </c>
      <c r="D90" s="12" t="s">
        <v>255</v>
      </c>
      <c r="E90" s="16"/>
      <c r="F90" s="193" t="s">
        <v>71</v>
      </c>
      <c r="G90" s="17">
        <v>0.24</v>
      </c>
      <c r="H90" s="8">
        <v>5</v>
      </c>
      <c r="I90" s="8">
        <f t="shared" ref="I90:I92" si="184">H90/G90</f>
        <v>20.833333333333336</v>
      </c>
      <c r="J90" s="130"/>
      <c r="K90" s="8">
        <f t="shared" ref="K90:K92" si="185">J90*H90</f>
        <v>0</v>
      </c>
      <c r="L90" s="167">
        <v>6</v>
      </c>
      <c r="M90" s="167">
        <f t="shared" si="121"/>
        <v>0</v>
      </c>
      <c r="N90" s="29">
        <f t="shared" si="171"/>
        <v>4.7393364928909953</v>
      </c>
      <c r="O90" s="25">
        <f t="shared" si="172"/>
        <v>0</v>
      </c>
      <c r="P90" s="30">
        <f t="shared" si="173"/>
        <v>0</v>
      </c>
      <c r="Q90" s="45">
        <f>ROUNDDOWN((H90/1.055/1.25),2)</f>
        <v>3.79</v>
      </c>
      <c r="R90" s="13"/>
      <c r="S90" s="45">
        <f t="shared" si="123"/>
        <v>0</v>
      </c>
      <c r="T90" s="212">
        <f>Q90*1.055</f>
        <v>3.9984499999999996</v>
      </c>
    </row>
    <row r="91" spans="1:20" ht="15" customHeight="1">
      <c r="A91" s="155"/>
      <c r="B91" s="86" t="s">
        <v>153</v>
      </c>
      <c r="C91" s="71" t="s">
        <v>116</v>
      </c>
      <c r="D91" s="12" t="s">
        <v>226</v>
      </c>
      <c r="E91" s="16"/>
      <c r="F91" s="195" t="s">
        <v>307</v>
      </c>
      <c r="G91" s="17">
        <v>0.24</v>
      </c>
      <c r="H91" s="8">
        <v>5</v>
      </c>
      <c r="I91" s="8">
        <f t="shared" ref="I91" si="186">H91/G91</f>
        <v>20.833333333333336</v>
      </c>
      <c r="J91" s="130"/>
      <c r="K91" s="8">
        <f t="shared" ref="K91" si="187">J91*H91</f>
        <v>0</v>
      </c>
      <c r="L91" s="167">
        <v>6</v>
      </c>
      <c r="M91" s="167">
        <f t="shared" si="121"/>
        <v>0</v>
      </c>
      <c r="N91" s="29">
        <f t="shared" ref="N91" si="188">H91/1.055</f>
        <v>4.7393364928909953</v>
      </c>
      <c r="O91" s="25">
        <f t="shared" ref="O91" si="189">J91</f>
        <v>0</v>
      </c>
      <c r="P91" s="30">
        <f t="shared" ref="P91" si="190">O91*N91</f>
        <v>0</v>
      </c>
      <c r="Q91" s="45">
        <f t="shared" si="139"/>
        <v>3.79</v>
      </c>
      <c r="R91" s="13"/>
      <c r="S91" s="45">
        <f t="shared" ref="S91" si="191">Q91*R91</f>
        <v>0</v>
      </c>
      <c r="T91" s="212">
        <f t="shared" si="124"/>
        <v>3.9984499999999996</v>
      </c>
    </row>
    <row r="92" spans="1:20" ht="15" customHeight="1">
      <c r="A92" s="155"/>
      <c r="B92" s="86" t="s">
        <v>153</v>
      </c>
      <c r="C92" s="71" t="s">
        <v>116</v>
      </c>
      <c r="D92" s="12" t="s">
        <v>259</v>
      </c>
      <c r="E92" s="16"/>
      <c r="F92" s="195" t="s">
        <v>308</v>
      </c>
      <c r="G92" s="17">
        <v>0.24</v>
      </c>
      <c r="H92" s="8">
        <v>5</v>
      </c>
      <c r="I92" s="8">
        <f t="shared" si="184"/>
        <v>20.833333333333336</v>
      </c>
      <c r="J92" s="130"/>
      <c r="K92" s="8">
        <f t="shared" si="185"/>
        <v>0</v>
      </c>
      <c r="L92" s="167">
        <v>6</v>
      </c>
      <c r="M92" s="167">
        <f t="shared" si="121"/>
        <v>0</v>
      </c>
      <c r="N92" s="29">
        <f t="shared" si="171"/>
        <v>4.7393364928909953</v>
      </c>
      <c r="O92" s="25">
        <f t="shared" si="172"/>
        <v>0</v>
      </c>
      <c r="P92" s="30">
        <f t="shared" si="173"/>
        <v>0</v>
      </c>
      <c r="Q92" s="45">
        <f t="shared" ref="Q92" si="192">ROUNDDOWN((H92/1.055/1.25),2)</f>
        <v>3.79</v>
      </c>
      <c r="R92" s="13"/>
      <c r="S92" s="45">
        <f t="shared" si="123"/>
        <v>0</v>
      </c>
      <c r="T92" s="212">
        <f t="shared" si="124"/>
        <v>3.9984499999999996</v>
      </c>
    </row>
    <row r="93" spans="1:20" ht="15" customHeight="1">
      <c r="A93" s="155"/>
      <c r="B93" s="86" t="s">
        <v>153</v>
      </c>
      <c r="C93" s="71" t="s">
        <v>116</v>
      </c>
      <c r="D93" s="12" t="s">
        <v>228</v>
      </c>
      <c r="E93" s="16"/>
      <c r="F93" s="195" t="s">
        <v>309</v>
      </c>
      <c r="G93" s="17">
        <v>0.24</v>
      </c>
      <c r="H93" s="8">
        <v>5</v>
      </c>
      <c r="I93" s="8">
        <f t="shared" ref="I93" si="193">H93/G93</f>
        <v>20.833333333333336</v>
      </c>
      <c r="J93" s="130"/>
      <c r="K93" s="8">
        <f t="shared" ref="K93" si="194">J93*H93</f>
        <v>0</v>
      </c>
      <c r="L93" s="167">
        <v>6</v>
      </c>
      <c r="M93" s="167">
        <f t="shared" si="121"/>
        <v>0</v>
      </c>
      <c r="N93" s="29">
        <f t="shared" ref="N93" si="195">H93/1.055</f>
        <v>4.7393364928909953</v>
      </c>
      <c r="O93" s="25">
        <f t="shared" ref="O93" si="196">J93</f>
        <v>0</v>
      </c>
      <c r="P93" s="30">
        <f t="shared" ref="P93" si="197">O93*N93</f>
        <v>0</v>
      </c>
      <c r="Q93" s="45">
        <f t="shared" ref="Q93" si="198">ROUNDDOWN((H93/1.055/1.25),2)</f>
        <v>3.79</v>
      </c>
      <c r="R93" s="13"/>
      <c r="S93" s="45">
        <f t="shared" ref="S93" si="199">Q93*R93</f>
        <v>0</v>
      </c>
      <c r="T93" s="212">
        <f t="shared" si="124"/>
        <v>3.9984499999999996</v>
      </c>
    </row>
    <row r="94" spans="1:20" ht="15" hidden="1" customHeight="1">
      <c r="A94" s="155" t="s">
        <v>231</v>
      </c>
      <c r="B94" s="89"/>
      <c r="C94" s="71" t="s">
        <v>122</v>
      </c>
      <c r="D94" s="134" t="s">
        <v>214</v>
      </c>
      <c r="E94" s="16"/>
      <c r="F94" s="201" t="s">
        <v>72</v>
      </c>
      <c r="G94" s="136">
        <v>0.24</v>
      </c>
      <c r="H94" s="8">
        <v>5</v>
      </c>
      <c r="I94" s="8">
        <f t="shared" ref="I94" si="200">H94/G94</f>
        <v>20.833333333333336</v>
      </c>
      <c r="J94" s="130"/>
      <c r="K94" s="8">
        <f t="shared" ref="K94" si="201">J94*H94</f>
        <v>0</v>
      </c>
      <c r="L94" s="167">
        <v>6</v>
      </c>
      <c r="M94" s="167">
        <f t="shared" si="121"/>
        <v>0</v>
      </c>
      <c r="N94" s="29">
        <f t="shared" ref="N94" si="202">H94/1.055</f>
        <v>4.7393364928909953</v>
      </c>
      <c r="O94" s="25">
        <f t="shared" si="148"/>
        <v>0</v>
      </c>
      <c r="P94" s="30">
        <f t="shared" ref="P94" si="203">O94*N94</f>
        <v>0</v>
      </c>
      <c r="Q94" s="45">
        <f t="shared" si="139"/>
        <v>3.79</v>
      </c>
      <c r="R94" s="13"/>
      <c r="S94" s="45">
        <f t="shared" si="123"/>
        <v>0</v>
      </c>
      <c r="T94" s="212">
        <f t="shared" si="124"/>
        <v>3.9984499999999996</v>
      </c>
    </row>
    <row r="95" spans="1:20" ht="15" hidden="1" customHeight="1">
      <c r="A95" s="155" t="s">
        <v>231</v>
      </c>
      <c r="B95" s="78"/>
      <c r="C95" s="71" t="s">
        <v>119</v>
      </c>
      <c r="D95" s="134" t="s">
        <v>218</v>
      </c>
      <c r="E95" s="16"/>
      <c r="F95" s="201" t="s">
        <v>64</v>
      </c>
      <c r="G95" s="63">
        <v>0.24</v>
      </c>
      <c r="H95" s="113">
        <f>H72</f>
        <v>5</v>
      </c>
      <c r="I95" s="8">
        <f t="shared" ref="I95:I96" si="204">H95/G95</f>
        <v>20.833333333333336</v>
      </c>
      <c r="J95" s="130"/>
      <c r="K95" s="8">
        <f t="shared" ref="K95:K96" si="205">J95*H95</f>
        <v>0</v>
      </c>
      <c r="L95" s="167">
        <v>6</v>
      </c>
      <c r="M95" s="167">
        <f>L95*J95</f>
        <v>0</v>
      </c>
      <c r="N95" s="29">
        <f t="shared" ref="N95:N96" si="206">H95/1.055</f>
        <v>4.7393364928909953</v>
      </c>
      <c r="O95" s="25">
        <f t="shared" ref="O95:O96" si="207">J95</f>
        <v>0</v>
      </c>
      <c r="P95" s="30">
        <f t="shared" ref="P95:P96" si="208">O95*N95</f>
        <v>0</v>
      </c>
      <c r="Q95" s="45">
        <f>ROUNDDOWN((H95/1.055/1.25),2)</f>
        <v>3.79</v>
      </c>
      <c r="R95" s="13"/>
      <c r="S95" s="45">
        <f>Q95*R95</f>
        <v>0</v>
      </c>
      <c r="T95" s="212">
        <f t="shared" si="124"/>
        <v>3.9984499999999996</v>
      </c>
    </row>
    <row r="96" spans="1:20" ht="15" customHeight="1">
      <c r="A96" s="155"/>
      <c r="B96" s="78"/>
      <c r="C96" s="71"/>
      <c r="D96" s="12" t="s">
        <v>275</v>
      </c>
      <c r="E96" s="16"/>
      <c r="F96" s="195" t="s">
        <v>310</v>
      </c>
      <c r="G96" s="17">
        <v>0.24</v>
      </c>
      <c r="H96" s="8">
        <v>5</v>
      </c>
      <c r="I96" s="8">
        <f t="shared" si="204"/>
        <v>20.833333333333336</v>
      </c>
      <c r="J96" s="130"/>
      <c r="K96" s="8">
        <f t="shared" si="205"/>
        <v>0</v>
      </c>
      <c r="L96" s="167">
        <v>6</v>
      </c>
      <c r="M96" s="167">
        <f t="shared" ref="M96" si="209">L96*J96</f>
        <v>0</v>
      </c>
      <c r="N96" s="29">
        <f t="shared" si="206"/>
        <v>4.7393364928909953</v>
      </c>
      <c r="O96" s="25">
        <f t="shared" si="207"/>
        <v>0</v>
      </c>
      <c r="P96" s="30">
        <f t="shared" si="208"/>
        <v>0</v>
      </c>
      <c r="Q96" s="45">
        <f t="shared" ref="Q96" si="210">ROUNDDOWN((H96/1.055/1.25),2)</f>
        <v>3.79</v>
      </c>
      <c r="R96" s="13"/>
      <c r="S96" s="45">
        <f t="shared" ref="S96" si="211">Q96*R96</f>
        <v>0</v>
      </c>
      <c r="T96" s="212">
        <f t="shared" si="124"/>
        <v>3.9984499999999996</v>
      </c>
    </row>
    <row r="97" spans="1:20" ht="15" customHeight="1">
      <c r="A97" s="158"/>
      <c r="B97" s="89"/>
      <c r="C97" s="71" t="s">
        <v>117</v>
      </c>
      <c r="D97" s="12" t="s">
        <v>11</v>
      </c>
      <c r="E97" s="16"/>
      <c r="F97" s="195" t="s">
        <v>67</v>
      </c>
      <c r="G97" s="17">
        <v>0.24</v>
      </c>
      <c r="H97" s="8">
        <v>5</v>
      </c>
      <c r="I97" s="8">
        <f>H97/G97</f>
        <v>20.833333333333336</v>
      </c>
      <c r="J97" s="130"/>
      <c r="K97" s="8">
        <f>J97*H97</f>
        <v>0</v>
      </c>
      <c r="L97" s="167">
        <v>6</v>
      </c>
      <c r="M97" s="167">
        <f>L97*J97</f>
        <v>0</v>
      </c>
      <c r="N97" s="29">
        <f>H97/1.055</f>
        <v>4.7393364928909953</v>
      </c>
      <c r="O97" s="25">
        <f t="shared" si="148"/>
        <v>0</v>
      </c>
      <c r="P97" s="30">
        <f>O97*N97</f>
        <v>0</v>
      </c>
      <c r="Q97" s="45">
        <f t="shared" si="139"/>
        <v>3.79</v>
      </c>
      <c r="R97" s="13"/>
      <c r="S97" s="45">
        <f t="shared" si="123"/>
        <v>0</v>
      </c>
      <c r="T97" s="212">
        <f t="shared" si="124"/>
        <v>3.9984499999999996</v>
      </c>
    </row>
    <row r="98" spans="1:20" ht="15" customHeight="1">
      <c r="A98" s="155"/>
      <c r="B98" s="89"/>
      <c r="C98" s="71"/>
      <c r="D98" s="12" t="s">
        <v>276</v>
      </c>
      <c r="E98" s="16"/>
      <c r="F98" s="195" t="s">
        <v>311</v>
      </c>
      <c r="G98" s="17">
        <v>0.24</v>
      </c>
      <c r="H98" s="8">
        <v>5</v>
      </c>
      <c r="I98" s="8">
        <f t="shared" ref="I98" si="212">H98/G98</f>
        <v>20.833333333333336</v>
      </c>
      <c r="J98" s="130"/>
      <c r="K98" s="8">
        <f t="shared" ref="K98" si="213">J98*H98</f>
        <v>0</v>
      </c>
      <c r="L98" s="167">
        <v>6</v>
      </c>
      <c r="M98" s="167">
        <f t="shared" ref="M98" si="214">L98*J98</f>
        <v>0</v>
      </c>
      <c r="N98" s="29">
        <f t="shared" ref="N98" si="215">H98/1.055</f>
        <v>4.7393364928909953</v>
      </c>
      <c r="O98" s="25">
        <f t="shared" si="148"/>
        <v>0</v>
      </c>
      <c r="P98" s="30">
        <f t="shared" ref="P98" si="216">O98*N98</f>
        <v>0</v>
      </c>
      <c r="Q98" s="45">
        <f t="shared" si="139"/>
        <v>3.79</v>
      </c>
      <c r="R98" s="13"/>
      <c r="S98" s="45">
        <f t="shared" si="123"/>
        <v>0</v>
      </c>
      <c r="T98" s="212">
        <f t="shared" si="124"/>
        <v>3.9984499999999996</v>
      </c>
    </row>
    <row r="99" spans="1:20" ht="15" customHeight="1">
      <c r="A99" s="155"/>
      <c r="B99" s="89"/>
      <c r="C99" s="71" t="s">
        <v>120</v>
      </c>
      <c r="D99" s="12" t="s">
        <v>268</v>
      </c>
      <c r="E99" s="16"/>
      <c r="F99" s="195" t="s">
        <v>73</v>
      </c>
      <c r="G99" s="17">
        <v>0.24</v>
      </c>
      <c r="H99" s="8">
        <v>5</v>
      </c>
      <c r="I99" s="8">
        <f>H99/G99</f>
        <v>20.833333333333336</v>
      </c>
      <c r="J99" s="130"/>
      <c r="K99" s="8">
        <f>J99*H99</f>
        <v>0</v>
      </c>
      <c r="L99" s="167">
        <v>6</v>
      </c>
      <c r="M99" s="167">
        <f>L99*J99</f>
        <v>0</v>
      </c>
      <c r="N99" s="29">
        <f>H99/1.055</f>
        <v>4.7393364928909953</v>
      </c>
      <c r="O99" s="25">
        <f>J99</f>
        <v>0</v>
      </c>
      <c r="P99" s="30">
        <f>O99*N99</f>
        <v>0</v>
      </c>
      <c r="Q99" s="45">
        <f t="shared" si="139"/>
        <v>3.79</v>
      </c>
      <c r="R99" s="13"/>
      <c r="S99" s="45">
        <f t="shared" si="123"/>
        <v>0</v>
      </c>
      <c r="T99" s="212">
        <f t="shared" si="124"/>
        <v>3.9984499999999996</v>
      </c>
    </row>
    <row r="100" spans="1:20" s="51" customFormat="1" ht="23" customHeight="1">
      <c r="A100" s="219"/>
      <c r="B100" s="118"/>
      <c r="C100" s="61"/>
      <c r="D100" s="119" t="s">
        <v>55</v>
      </c>
      <c r="E100" s="120"/>
      <c r="F100" s="196"/>
      <c r="G100" s="104"/>
      <c r="H100" s="106"/>
      <c r="I100" s="105"/>
      <c r="J100" s="129"/>
      <c r="K100" s="106"/>
      <c r="L100" s="166"/>
      <c r="M100" s="166"/>
      <c r="N100" s="105"/>
      <c r="O100" s="105"/>
      <c r="P100" s="107"/>
      <c r="Q100" s="108"/>
      <c r="R100" s="109"/>
      <c r="S100" s="109"/>
      <c r="T100" s="211"/>
    </row>
    <row r="101" spans="1:20" ht="15" hidden="1" customHeight="1">
      <c r="A101" s="157" t="s">
        <v>233</v>
      </c>
      <c r="B101" s="88"/>
      <c r="C101" s="71"/>
      <c r="D101" s="15" t="s">
        <v>12</v>
      </c>
      <c r="E101" s="16"/>
      <c r="F101" s="204" t="s">
        <v>206</v>
      </c>
      <c r="G101" s="18">
        <v>1</v>
      </c>
      <c r="H101" s="8">
        <v>3</v>
      </c>
      <c r="I101" s="34">
        <f t="shared" ref="I101:I102" si="217">H101/G101</f>
        <v>3</v>
      </c>
      <c r="J101" s="130"/>
      <c r="K101" s="8">
        <f t="shared" ref="K101" si="218">J101*H101</f>
        <v>0</v>
      </c>
      <c r="L101" s="167"/>
      <c r="M101" s="167"/>
      <c r="N101" s="29">
        <f t="shared" ref="N101" si="219">H101/1.055</f>
        <v>2.8436018957345972</v>
      </c>
      <c r="O101" s="25">
        <f t="shared" ref="O101:O102" si="220">J101</f>
        <v>0</v>
      </c>
      <c r="P101" s="30">
        <f t="shared" ref="P101" si="221">O101*N101</f>
        <v>0</v>
      </c>
      <c r="Q101" s="45"/>
      <c r="R101" s="13"/>
      <c r="S101" s="45"/>
      <c r="T101" s="212"/>
    </row>
    <row r="102" spans="1:20" ht="15" hidden="1" customHeight="1">
      <c r="A102" s="157" t="s">
        <v>233</v>
      </c>
      <c r="B102" s="87"/>
      <c r="C102" s="75" t="s">
        <v>124</v>
      </c>
      <c r="D102" s="12" t="s">
        <v>24</v>
      </c>
      <c r="E102" s="14"/>
      <c r="F102" s="204" t="s">
        <v>206</v>
      </c>
      <c r="G102" s="18">
        <v>1</v>
      </c>
      <c r="H102" s="8">
        <v>2</v>
      </c>
      <c r="I102" s="34">
        <f t="shared" si="217"/>
        <v>2</v>
      </c>
      <c r="J102" s="130"/>
      <c r="K102" s="8">
        <f t="shared" ref="K102" si="222">J102*H102</f>
        <v>0</v>
      </c>
      <c r="L102" s="167"/>
      <c r="M102" s="167"/>
      <c r="N102" s="29">
        <f t="shared" ref="N102" si="223">H102/1.055</f>
        <v>1.8957345971563981</v>
      </c>
      <c r="O102" s="25">
        <f t="shared" si="220"/>
        <v>0</v>
      </c>
      <c r="P102" s="30">
        <f t="shared" ref="P102" si="224">O102*N102</f>
        <v>0</v>
      </c>
      <c r="Q102" s="45"/>
      <c r="R102" s="13"/>
      <c r="S102" s="45"/>
      <c r="T102" s="212"/>
    </row>
    <row r="103" spans="1:20" ht="15" customHeight="1">
      <c r="A103" s="157"/>
      <c r="B103" s="100"/>
      <c r="C103" s="101"/>
      <c r="D103" s="15" t="s">
        <v>175</v>
      </c>
      <c r="E103" s="16"/>
      <c r="F103" s="203" t="s">
        <v>179</v>
      </c>
      <c r="G103" s="32">
        <v>0.25</v>
      </c>
      <c r="H103" s="33">
        <v>2.5</v>
      </c>
      <c r="I103" s="34">
        <f t="shared" ref="I103:I109" si="225">H103/G103</f>
        <v>10</v>
      </c>
      <c r="J103" s="130"/>
      <c r="K103" s="33">
        <f t="shared" ref="K103:K109" si="226">J103*H103</f>
        <v>0</v>
      </c>
      <c r="L103" s="170">
        <v>3</v>
      </c>
      <c r="M103" s="167">
        <f>L103*J103</f>
        <v>0</v>
      </c>
      <c r="N103" s="102">
        <f>H103/1.055</f>
        <v>2.3696682464454977</v>
      </c>
      <c r="O103" s="36">
        <f t="shared" ref="O103:O109" si="227">J103</f>
        <v>0</v>
      </c>
      <c r="P103" s="37">
        <f t="shared" ref="P103:P109" si="228">O103*N103</f>
        <v>0</v>
      </c>
      <c r="Q103" s="45">
        <f>ROUNDDOWN((H103/1.055/1.25),2)</f>
        <v>1.89</v>
      </c>
      <c r="R103" s="13"/>
      <c r="S103" s="47">
        <f t="shared" ref="S103" si="229">Q103*R103</f>
        <v>0</v>
      </c>
      <c r="T103" s="212">
        <f t="shared" ref="T103:T109" si="230">Q103*1.055</f>
        <v>1.9939499999999999</v>
      </c>
    </row>
    <row r="104" spans="1:20" ht="15" customHeight="1">
      <c r="A104" s="155"/>
      <c r="B104" s="87"/>
      <c r="C104" s="74"/>
      <c r="D104" s="15" t="s">
        <v>272</v>
      </c>
      <c r="E104" s="24"/>
      <c r="F104" s="203" t="s">
        <v>179</v>
      </c>
      <c r="G104" s="32">
        <v>0.25</v>
      </c>
      <c r="H104" s="33">
        <v>2.5</v>
      </c>
      <c r="I104" s="34">
        <f t="shared" si="225"/>
        <v>10</v>
      </c>
      <c r="J104" s="130"/>
      <c r="K104" s="33">
        <f t="shared" si="226"/>
        <v>0</v>
      </c>
      <c r="L104" s="170">
        <v>3</v>
      </c>
      <c r="M104" s="167">
        <f>L104*J104</f>
        <v>0</v>
      </c>
      <c r="N104" s="102">
        <f>H104/1.055</f>
        <v>2.3696682464454977</v>
      </c>
      <c r="O104" s="36">
        <f t="shared" si="227"/>
        <v>0</v>
      </c>
      <c r="P104" s="37">
        <f t="shared" si="228"/>
        <v>0</v>
      </c>
      <c r="Q104" s="45">
        <f>ROUNDDOWN((H104/1.055/1.25),2)</f>
        <v>1.89</v>
      </c>
      <c r="R104" s="13"/>
      <c r="S104" s="47">
        <f t="shared" ref="S104:S105" si="231">Q104*R104</f>
        <v>0</v>
      </c>
      <c r="T104" s="212">
        <f t="shared" si="230"/>
        <v>1.9939499999999999</v>
      </c>
    </row>
    <row r="105" spans="1:20" ht="15" customHeight="1">
      <c r="A105" s="155"/>
      <c r="B105" s="87"/>
      <c r="C105" s="74"/>
      <c r="D105" s="15" t="s">
        <v>273</v>
      </c>
      <c r="E105" s="24"/>
      <c r="F105" s="203" t="s">
        <v>179</v>
      </c>
      <c r="G105" s="32">
        <v>0.25</v>
      </c>
      <c r="H105" s="33">
        <v>2.5</v>
      </c>
      <c r="I105" s="34">
        <f t="shared" si="225"/>
        <v>10</v>
      </c>
      <c r="J105" s="130"/>
      <c r="K105" s="33">
        <f t="shared" si="226"/>
        <v>0</v>
      </c>
      <c r="L105" s="170">
        <v>3</v>
      </c>
      <c r="M105" s="167">
        <f>L105*J105</f>
        <v>0</v>
      </c>
      <c r="N105" s="102">
        <f>H105/1.055</f>
        <v>2.3696682464454977</v>
      </c>
      <c r="O105" s="36">
        <f t="shared" si="227"/>
        <v>0</v>
      </c>
      <c r="P105" s="37">
        <f t="shared" si="228"/>
        <v>0</v>
      </c>
      <c r="Q105" s="45">
        <f>ROUNDDOWN((H105/1.055/1.25),2)</f>
        <v>1.89</v>
      </c>
      <c r="R105" s="13"/>
      <c r="S105" s="47">
        <f t="shared" si="231"/>
        <v>0</v>
      </c>
      <c r="T105" s="212">
        <f t="shared" si="230"/>
        <v>1.9939499999999999</v>
      </c>
    </row>
    <row r="106" spans="1:20" ht="15" customHeight="1">
      <c r="A106" s="155"/>
      <c r="B106" s="95"/>
      <c r="C106" s="73"/>
      <c r="D106" s="15" t="s">
        <v>56</v>
      </c>
      <c r="E106" s="24"/>
      <c r="F106" s="200" t="s">
        <v>204</v>
      </c>
      <c r="G106" s="32">
        <v>0.5</v>
      </c>
      <c r="H106" s="33">
        <v>7</v>
      </c>
      <c r="I106" s="34">
        <f t="shared" si="225"/>
        <v>14</v>
      </c>
      <c r="J106" s="130"/>
      <c r="K106" s="33">
        <f t="shared" si="226"/>
        <v>0</v>
      </c>
      <c r="L106" s="171">
        <v>8</v>
      </c>
      <c r="M106" s="167">
        <f t="shared" ref="M106:M109" si="232">L106*J106</f>
        <v>0</v>
      </c>
      <c r="N106" s="35">
        <f t="shared" ref="N106:N109" si="233">H106/1.055</f>
        <v>6.6350710900473935</v>
      </c>
      <c r="O106" s="36">
        <f t="shared" si="227"/>
        <v>0</v>
      </c>
      <c r="P106" s="37">
        <f t="shared" si="228"/>
        <v>0</v>
      </c>
      <c r="Q106" s="45">
        <f t="shared" ref="Q106:Q109" si="234">ROUNDDOWN((H106/1.055/1.25),2)</f>
        <v>5.3</v>
      </c>
      <c r="R106" s="13"/>
      <c r="S106" s="47">
        <f t="shared" ref="S106:S109" si="235">Q106*R106</f>
        <v>0</v>
      </c>
      <c r="T106" s="212">
        <f t="shared" si="230"/>
        <v>5.5914999999999999</v>
      </c>
    </row>
    <row r="107" spans="1:20" ht="15" customHeight="1">
      <c r="A107" s="155"/>
      <c r="B107" s="95"/>
      <c r="C107" s="73"/>
      <c r="D107" s="15" t="s">
        <v>264</v>
      </c>
      <c r="E107" s="24"/>
      <c r="F107" s="200" t="s">
        <v>265</v>
      </c>
      <c r="G107" s="32">
        <v>0.5</v>
      </c>
      <c r="H107" s="33">
        <v>7</v>
      </c>
      <c r="I107" s="34">
        <f t="shared" si="225"/>
        <v>14</v>
      </c>
      <c r="J107" s="130"/>
      <c r="K107" s="33">
        <f t="shared" si="226"/>
        <v>0</v>
      </c>
      <c r="L107" s="171">
        <v>8</v>
      </c>
      <c r="M107" s="167">
        <f t="shared" ref="M107" si="236">L107*J107</f>
        <v>0</v>
      </c>
      <c r="N107" s="35">
        <f t="shared" ref="N107" si="237">H107/1.055</f>
        <v>6.6350710900473935</v>
      </c>
      <c r="O107" s="36">
        <f t="shared" si="227"/>
        <v>0</v>
      </c>
      <c r="P107" s="37">
        <f t="shared" si="228"/>
        <v>0</v>
      </c>
      <c r="Q107" s="45">
        <f t="shared" ref="Q107" si="238">ROUNDDOWN((H107/1.055/1.25),2)</f>
        <v>5.3</v>
      </c>
      <c r="R107" s="13"/>
      <c r="S107" s="47">
        <f t="shared" ref="S107" si="239">Q107*R107</f>
        <v>0</v>
      </c>
      <c r="T107" s="212">
        <f t="shared" si="230"/>
        <v>5.5914999999999999</v>
      </c>
    </row>
    <row r="108" spans="1:20" ht="15" customHeight="1">
      <c r="A108" s="158"/>
      <c r="B108" s="92" t="s">
        <v>160</v>
      </c>
      <c r="C108" s="73" t="s">
        <v>164</v>
      </c>
      <c r="D108" s="15" t="s">
        <v>57</v>
      </c>
      <c r="E108" s="24"/>
      <c r="F108" s="200" t="s">
        <v>197</v>
      </c>
      <c r="G108" s="32">
        <v>0.5</v>
      </c>
      <c r="H108" s="33">
        <v>7</v>
      </c>
      <c r="I108" s="34">
        <f t="shared" si="225"/>
        <v>14</v>
      </c>
      <c r="J108" s="130"/>
      <c r="K108" s="33">
        <f t="shared" si="226"/>
        <v>0</v>
      </c>
      <c r="L108" s="171">
        <v>8</v>
      </c>
      <c r="M108" s="167">
        <f t="shared" si="232"/>
        <v>0</v>
      </c>
      <c r="N108" s="35">
        <f t="shared" si="233"/>
        <v>6.6350710900473935</v>
      </c>
      <c r="O108" s="36">
        <f t="shared" si="227"/>
        <v>0</v>
      </c>
      <c r="P108" s="37">
        <f t="shared" si="228"/>
        <v>0</v>
      </c>
      <c r="Q108" s="45">
        <f t="shared" si="234"/>
        <v>5.3</v>
      </c>
      <c r="R108" s="13"/>
      <c r="S108" s="47">
        <f t="shared" si="235"/>
        <v>0</v>
      </c>
      <c r="T108" s="212">
        <f t="shared" si="230"/>
        <v>5.5914999999999999</v>
      </c>
    </row>
    <row r="109" spans="1:20" ht="15" customHeight="1">
      <c r="A109" s="225"/>
      <c r="B109" s="103"/>
      <c r="C109" s="71" t="s">
        <v>123</v>
      </c>
      <c r="D109" s="15" t="s">
        <v>58</v>
      </c>
      <c r="E109" s="16"/>
      <c r="F109" s="195" t="s">
        <v>205</v>
      </c>
      <c r="G109" s="18">
        <v>0.5</v>
      </c>
      <c r="H109" s="8">
        <v>7</v>
      </c>
      <c r="I109" s="7">
        <f t="shared" si="225"/>
        <v>14</v>
      </c>
      <c r="J109" s="130"/>
      <c r="K109" s="8">
        <f t="shared" si="226"/>
        <v>0</v>
      </c>
      <c r="L109" s="168">
        <v>8</v>
      </c>
      <c r="M109" s="167">
        <f t="shared" si="232"/>
        <v>0</v>
      </c>
      <c r="N109" s="19">
        <f t="shared" si="233"/>
        <v>6.6350710900473935</v>
      </c>
      <c r="O109" s="25">
        <f t="shared" si="227"/>
        <v>0</v>
      </c>
      <c r="P109" s="20">
        <f t="shared" si="228"/>
        <v>0</v>
      </c>
      <c r="Q109" s="45">
        <f t="shared" si="234"/>
        <v>5.3</v>
      </c>
      <c r="R109" s="13"/>
      <c r="S109" s="45">
        <f t="shared" si="235"/>
        <v>0</v>
      </c>
      <c r="T109" s="212">
        <f t="shared" si="230"/>
        <v>5.5914999999999999</v>
      </c>
    </row>
    <row r="110" spans="1:20" s="22" customFormat="1" ht="15" hidden="1" customHeight="1">
      <c r="A110" s="226" t="s">
        <v>7</v>
      </c>
      <c r="B110" s="82"/>
      <c r="C110" s="76"/>
      <c r="D110" s="40"/>
      <c r="E110" s="40"/>
      <c r="F110" s="190"/>
      <c r="G110" s="9"/>
      <c r="H110" s="9"/>
      <c r="I110" s="21"/>
      <c r="J110" s="131">
        <f>SUM(J12:J109)</f>
        <v>0</v>
      </c>
      <c r="K110" s="21">
        <f>SUM(K12:K109)</f>
        <v>0</v>
      </c>
      <c r="L110" s="172"/>
      <c r="M110" s="172"/>
      <c r="Q110" s="48"/>
      <c r="R110" s="48"/>
      <c r="S110" s="48"/>
      <c r="T110" s="213"/>
    </row>
    <row r="111" spans="1:20" s="22" customFormat="1" ht="15" hidden="1" customHeight="1">
      <c r="A111" s="226" t="s">
        <v>141</v>
      </c>
      <c r="B111" s="82"/>
      <c r="C111" s="76"/>
      <c r="D111" s="40"/>
      <c r="E111" s="40"/>
      <c r="F111" s="190"/>
      <c r="G111" s="9"/>
      <c r="H111" s="9"/>
      <c r="I111" s="21"/>
      <c r="J111" s="131">
        <v>0.1</v>
      </c>
      <c r="K111" s="21">
        <f>K110*J111</f>
        <v>0</v>
      </c>
      <c r="L111" s="172"/>
      <c r="M111" s="172"/>
      <c r="Q111" s="48"/>
      <c r="R111" s="48"/>
      <c r="S111" s="48"/>
      <c r="T111" s="213"/>
    </row>
    <row r="112" spans="1:20" s="23" customFormat="1" ht="15" hidden="1" customHeight="1">
      <c r="A112" s="227" t="s">
        <v>18</v>
      </c>
      <c r="B112" s="142"/>
      <c r="C112" s="143"/>
      <c r="D112" s="144"/>
      <c r="E112" s="144"/>
      <c r="F112" s="191"/>
      <c r="G112" s="145"/>
      <c r="H112" s="145"/>
      <c r="I112" s="146"/>
      <c r="J112" s="147"/>
      <c r="K112" s="146">
        <f>K110-K111</f>
        <v>0</v>
      </c>
      <c r="L112" s="173"/>
      <c r="M112" s="173"/>
      <c r="Q112" s="2"/>
      <c r="R112" s="2"/>
      <c r="S112" s="2"/>
      <c r="T112" s="214"/>
    </row>
    <row r="113" spans="1:20" s="247" customFormat="1" ht="15" customHeight="1">
      <c r="A113" s="236" t="s">
        <v>243</v>
      </c>
      <c r="B113" s="241"/>
      <c r="C113" s="242"/>
      <c r="D113" s="243"/>
      <c r="E113" s="243"/>
      <c r="F113" s="244"/>
      <c r="G113" s="243"/>
      <c r="H113" s="243"/>
      <c r="I113" s="246"/>
      <c r="J113" s="245">
        <f>SUM(J12:J109)</f>
        <v>0</v>
      </c>
      <c r="K113" s="246"/>
      <c r="L113" s="246"/>
      <c r="M113" s="246">
        <f>SUM(M12:M112)</f>
        <v>0</v>
      </c>
    </row>
    <row r="114" spans="1:20" s="247" customFormat="1" ht="15" customHeight="1">
      <c r="A114" s="236" t="s">
        <v>244</v>
      </c>
      <c r="B114" s="241"/>
      <c r="C114" s="242"/>
      <c r="D114" s="243"/>
      <c r="E114" s="243"/>
      <c r="F114" s="242" t="s">
        <v>247</v>
      </c>
      <c r="G114" s="243"/>
      <c r="H114" s="243"/>
      <c r="I114" s="246"/>
      <c r="J114" s="245"/>
      <c r="K114" s="246"/>
      <c r="L114" s="246"/>
      <c r="M114" s="246"/>
    </row>
    <row r="115" spans="1:20" s="247" customFormat="1" ht="15" customHeight="1">
      <c r="A115" s="260" t="s">
        <v>7</v>
      </c>
      <c r="B115" s="261"/>
      <c r="C115" s="262"/>
      <c r="D115" s="263"/>
      <c r="E115" s="263"/>
      <c r="F115" s="264"/>
      <c r="G115" s="263"/>
      <c r="H115" s="263"/>
      <c r="I115" s="265"/>
      <c r="J115" s="266"/>
      <c r="K115" s="265"/>
      <c r="L115" s="265"/>
      <c r="M115" s="265">
        <f>M113+M114</f>
        <v>0</v>
      </c>
    </row>
    <row r="116" spans="1:20" s="238" customFormat="1" ht="15" hidden="1" customHeight="1">
      <c r="A116" s="230" t="s">
        <v>8</v>
      </c>
      <c r="B116" s="231"/>
      <c r="C116" s="232"/>
      <c r="D116" s="233"/>
      <c r="E116" s="233"/>
      <c r="F116" s="234"/>
      <c r="G116" s="233"/>
      <c r="H116" s="233"/>
      <c r="I116" s="233"/>
      <c r="J116" s="235"/>
      <c r="K116" s="233"/>
      <c r="L116" s="233"/>
      <c r="M116" s="233"/>
      <c r="N116" s="236"/>
      <c r="O116" s="233">
        <f>J110</f>
        <v>0</v>
      </c>
      <c r="P116" s="236">
        <f>SUM(P12:P112)</f>
        <v>0</v>
      </c>
      <c r="Q116" s="237"/>
      <c r="T116" s="237"/>
    </row>
    <row r="117" spans="1:20" s="238" customFormat="1" ht="15" hidden="1" customHeight="1">
      <c r="A117" s="230" t="s">
        <v>16</v>
      </c>
      <c r="B117" s="231"/>
      <c r="C117" s="232"/>
      <c r="D117" s="233"/>
      <c r="E117" s="233"/>
      <c r="F117" s="234"/>
      <c r="G117" s="233"/>
      <c r="H117" s="233"/>
      <c r="I117" s="233"/>
      <c r="J117" s="235"/>
      <c r="K117" s="233"/>
      <c r="L117" s="239"/>
      <c r="M117" s="239"/>
      <c r="N117" s="236"/>
      <c r="O117" s="239">
        <v>0.1</v>
      </c>
      <c r="P117" s="236">
        <f>P116*O117</f>
        <v>0</v>
      </c>
    </row>
    <row r="118" spans="1:20" s="247" customFormat="1" ht="15" hidden="1" customHeight="1">
      <c r="A118" s="240" t="s">
        <v>17</v>
      </c>
      <c r="B118" s="241"/>
      <c r="C118" s="242"/>
      <c r="D118" s="243"/>
      <c r="E118" s="243"/>
      <c r="F118" s="244"/>
      <c r="G118" s="243"/>
      <c r="H118" s="243"/>
      <c r="I118" s="243"/>
      <c r="J118" s="245"/>
      <c r="K118" s="243"/>
      <c r="L118" s="243"/>
      <c r="M118" s="243"/>
      <c r="N118" s="246"/>
      <c r="O118" s="243"/>
      <c r="P118" s="246">
        <f>P116-P117</f>
        <v>0</v>
      </c>
    </row>
    <row r="119" spans="1:20" s="247" customFormat="1" ht="15" hidden="1" customHeight="1">
      <c r="A119" s="230" t="s">
        <v>9</v>
      </c>
      <c r="B119" s="231"/>
      <c r="C119" s="232"/>
      <c r="D119" s="233"/>
      <c r="E119" s="233"/>
      <c r="F119" s="234"/>
      <c r="G119" s="233"/>
      <c r="H119" s="233"/>
      <c r="I119" s="233"/>
      <c r="J119" s="235"/>
      <c r="K119" s="233"/>
      <c r="L119" s="248"/>
      <c r="M119" s="248"/>
      <c r="N119" s="236"/>
      <c r="O119" s="248">
        <v>5.5E-2</v>
      </c>
      <c r="P119" s="236">
        <f>P118*O119</f>
        <v>0</v>
      </c>
    </row>
    <row r="120" spans="1:20" s="247" customFormat="1" ht="15" hidden="1" customHeight="1" thickBot="1">
      <c r="A120" s="249" t="s">
        <v>7</v>
      </c>
      <c r="B120" s="250"/>
      <c r="C120" s="251"/>
      <c r="D120" s="252"/>
      <c r="E120" s="252"/>
      <c r="F120" s="253"/>
      <c r="G120" s="252"/>
      <c r="H120" s="252"/>
      <c r="I120" s="252"/>
      <c r="J120" s="254"/>
      <c r="K120" s="252"/>
      <c r="L120" s="252"/>
      <c r="M120" s="252"/>
      <c r="N120" s="255"/>
      <c r="O120" s="252"/>
      <c r="P120" s="255">
        <f>P118+P119</f>
        <v>0</v>
      </c>
    </row>
    <row r="121" spans="1:20" s="247" customFormat="1" ht="15" hidden="1" customHeight="1">
      <c r="A121" s="230" t="s">
        <v>8</v>
      </c>
      <c r="B121" s="231"/>
      <c r="C121" s="232"/>
      <c r="D121" s="233"/>
      <c r="E121" s="233"/>
      <c r="F121" s="234"/>
      <c r="G121" s="233"/>
      <c r="H121" s="233"/>
      <c r="I121" s="233"/>
      <c r="J121" s="235"/>
      <c r="K121" s="233"/>
      <c r="L121" s="233"/>
      <c r="M121" s="233"/>
      <c r="N121" s="233"/>
      <c r="O121" s="233"/>
      <c r="P121" s="233"/>
      <c r="Q121" s="233"/>
      <c r="R121" s="256">
        <f>SUM(R12:R109)</f>
        <v>0</v>
      </c>
      <c r="S121" s="257">
        <f>SUM(S12:S109)</f>
        <v>0</v>
      </c>
      <c r="T121" s="233"/>
    </row>
    <row r="122" spans="1:20" s="247" customFormat="1" ht="15" hidden="1" customHeight="1">
      <c r="A122" s="230" t="s">
        <v>9</v>
      </c>
      <c r="B122" s="231"/>
      <c r="C122" s="232"/>
      <c r="D122" s="233"/>
      <c r="E122" s="233"/>
      <c r="F122" s="234"/>
      <c r="G122" s="233"/>
      <c r="H122" s="233"/>
      <c r="I122" s="233"/>
      <c r="J122" s="235">
        <v>5.5E-2</v>
      </c>
      <c r="K122" s="233"/>
      <c r="L122" s="233"/>
      <c r="M122" s="233"/>
      <c r="N122" s="233"/>
      <c r="O122" s="233"/>
      <c r="P122" s="233"/>
      <c r="Q122" s="233"/>
      <c r="R122" s="258">
        <v>5.5E-2</v>
      </c>
      <c r="S122" s="257">
        <f>S121*R122</f>
        <v>0</v>
      </c>
      <c r="T122" s="233"/>
    </row>
    <row r="123" spans="1:20" s="259" customFormat="1" ht="15" hidden="1" customHeight="1">
      <c r="A123" s="230" t="s">
        <v>7</v>
      </c>
      <c r="B123" s="231"/>
      <c r="C123" s="232"/>
      <c r="D123" s="233"/>
      <c r="E123" s="233"/>
      <c r="F123" s="234"/>
      <c r="G123" s="233"/>
      <c r="H123" s="233"/>
      <c r="I123" s="233"/>
      <c r="J123" s="235"/>
      <c r="K123" s="233"/>
      <c r="L123" s="233"/>
      <c r="M123" s="233"/>
      <c r="N123" s="233"/>
      <c r="O123" s="233"/>
      <c r="P123" s="233"/>
      <c r="Q123" s="233"/>
      <c r="R123" s="256"/>
      <c r="S123" s="257">
        <f>S121+S122</f>
        <v>0</v>
      </c>
      <c r="T123" s="233"/>
    </row>
    <row r="124" spans="1:20" s="162" customFormat="1" ht="45" customHeight="1">
      <c r="A124" s="229"/>
      <c r="B124" s="177"/>
      <c r="C124" s="178"/>
      <c r="D124" s="174"/>
      <c r="E124" s="174"/>
      <c r="F124" s="192"/>
      <c r="G124" s="174"/>
      <c r="H124" s="174"/>
      <c r="I124" s="174"/>
      <c r="J124" s="179"/>
      <c r="K124" s="174"/>
      <c r="L124" s="174"/>
      <c r="M124" s="174"/>
      <c r="N124" s="174"/>
      <c r="O124" s="174"/>
      <c r="P124" s="174"/>
      <c r="Q124" s="174"/>
      <c r="R124" s="174"/>
      <c r="S124" s="180"/>
      <c r="T124" s="215"/>
    </row>
    <row r="125" spans="1:20" s="28" customFormat="1" ht="12" customHeight="1">
      <c r="A125" s="93" t="s">
        <v>241</v>
      </c>
      <c r="B125" s="26"/>
      <c r="C125" s="69"/>
      <c r="D125" s="27"/>
      <c r="E125" s="27"/>
      <c r="F125" s="186"/>
      <c r="G125" s="27"/>
      <c r="H125" s="27"/>
      <c r="I125" s="27"/>
      <c r="J125" s="132"/>
      <c r="K125" s="27"/>
      <c r="L125" s="27"/>
      <c r="M125" s="27"/>
      <c r="N125" s="27"/>
      <c r="O125" s="27"/>
      <c r="P125" s="27"/>
      <c r="Q125" s="27"/>
      <c r="R125" s="27"/>
      <c r="S125" s="27"/>
      <c r="T125" s="216"/>
    </row>
    <row r="126" spans="1:20" s="28" customFormat="1" ht="12" customHeight="1">
      <c r="A126" s="93" t="s">
        <v>245</v>
      </c>
      <c r="B126" s="26"/>
      <c r="C126" s="69"/>
      <c r="D126" s="27"/>
      <c r="E126" s="27"/>
      <c r="F126" s="186"/>
      <c r="G126" s="27"/>
      <c r="H126" s="27"/>
      <c r="I126" s="27"/>
      <c r="J126" s="132"/>
      <c r="K126" s="27"/>
      <c r="L126" s="27"/>
      <c r="M126" s="27"/>
      <c r="N126" s="27"/>
      <c r="O126" s="27"/>
      <c r="P126" s="27"/>
      <c r="Q126" s="27"/>
      <c r="R126" s="27"/>
      <c r="S126" s="27"/>
      <c r="T126" s="216"/>
    </row>
    <row r="127" spans="1:20" s="184" customFormat="1" ht="12" customHeight="1">
      <c r="A127" s="93" t="s">
        <v>242</v>
      </c>
      <c r="B127" s="181"/>
      <c r="C127" s="182"/>
      <c r="D127" s="175"/>
      <c r="E127" s="175"/>
      <c r="F127" s="186"/>
      <c r="G127" s="175"/>
      <c r="H127" s="175"/>
      <c r="I127" s="175"/>
      <c r="J127" s="183"/>
      <c r="K127" s="175"/>
      <c r="L127" s="175"/>
      <c r="M127" s="175"/>
      <c r="N127" s="175"/>
      <c r="O127" s="175"/>
      <c r="P127" s="175"/>
      <c r="Q127" s="175"/>
      <c r="R127" s="175"/>
      <c r="S127" s="175"/>
      <c r="T127" s="216"/>
    </row>
    <row r="128" spans="1:20" s="184" customFormat="1" ht="12" customHeight="1">
      <c r="A128" s="93" t="s">
        <v>251</v>
      </c>
      <c r="B128" s="181"/>
      <c r="C128" s="182"/>
      <c r="D128" s="175"/>
      <c r="E128" s="175"/>
      <c r="F128" s="186"/>
      <c r="G128" s="175"/>
      <c r="H128" s="175"/>
      <c r="I128" s="175"/>
      <c r="J128" s="183"/>
      <c r="K128" s="175"/>
      <c r="L128" s="175"/>
      <c r="M128" s="175"/>
      <c r="N128" s="175"/>
      <c r="O128" s="175"/>
      <c r="P128" s="175"/>
      <c r="Q128" s="175"/>
      <c r="R128" s="175"/>
      <c r="S128" s="175"/>
      <c r="T128" s="216"/>
    </row>
    <row r="129" spans="1:20" s="28" customFormat="1" ht="12" hidden="1" customHeight="1">
      <c r="A129" s="93" t="s">
        <v>81</v>
      </c>
      <c r="B129" s="26"/>
      <c r="C129" s="69"/>
      <c r="D129" s="27"/>
      <c r="E129" s="27"/>
      <c r="F129" s="186"/>
      <c r="G129" s="27"/>
      <c r="H129" s="27"/>
      <c r="I129" s="27"/>
      <c r="J129" s="132"/>
      <c r="K129" s="27"/>
      <c r="L129" s="175"/>
      <c r="M129" s="175"/>
      <c r="N129" s="27"/>
      <c r="O129" s="27"/>
      <c r="P129" s="27"/>
      <c r="Q129" s="27"/>
      <c r="R129" s="27"/>
      <c r="S129" s="27"/>
      <c r="T129" s="216"/>
    </row>
    <row r="130" spans="1:20" s="28" customFormat="1" ht="12" hidden="1" customHeight="1">
      <c r="A130" s="93" t="s">
        <v>80</v>
      </c>
      <c r="B130" s="26"/>
      <c r="C130" s="69"/>
      <c r="D130" s="27"/>
      <c r="E130" s="27"/>
      <c r="F130" s="186"/>
      <c r="G130" s="27"/>
      <c r="H130" s="27"/>
      <c r="I130" s="27"/>
      <c r="J130" s="132"/>
      <c r="K130" s="27"/>
      <c r="L130" s="175"/>
      <c r="M130" s="175"/>
      <c r="N130" s="27"/>
      <c r="O130" s="27"/>
      <c r="P130" s="27"/>
      <c r="Q130" s="27"/>
      <c r="R130" s="27"/>
      <c r="S130" s="27"/>
      <c r="T130" s="216"/>
    </row>
    <row r="131" spans="1:20" s="28" customFormat="1" ht="12" hidden="1" customHeight="1">
      <c r="A131" s="93" t="s">
        <v>224</v>
      </c>
      <c r="B131" s="26"/>
      <c r="C131" s="69"/>
      <c r="D131" s="27"/>
      <c r="E131" s="27"/>
      <c r="F131" s="186"/>
      <c r="G131" s="27"/>
      <c r="H131" s="27"/>
      <c r="I131" s="27"/>
      <c r="J131" s="132"/>
      <c r="K131" s="27"/>
      <c r="L131" s="175"/>
      <c r="M131" s="175"/>
      <c r="N131" s="27"/>
      <c r="O131" s="27"/>
      <c r="P131" s="27"/>
      <c r="Q131" s="27"/>
      <c r="R131" s="27"/>
      <c r="S131" s="27"/>
      <c r="T131" s="216"/>
    </row>
    <row r="132" spans="1:20" s="28" customFormat="1" ht="12" hidden="1" customHeight="1">
      <c r="A132" s="93" t="s">
        <v>225</v>
      </c>
      <c r="B132" s="26"/>
      <c r="C132" s="69"/>
      <c r="D132" s="27"/>
      <c r="E132" s="27"/>
      <c r="F132" s="186"/>
      <c r="G132" s="27"/>
      <c r="H132" s="27"/>
      <c r="I132" s="27"/>
      <c r="J132" s="132"/>
      <c r="K132" s="27"/>
      <c r="L132" s="175"/>
      <c r="M132" s="175"/>
      <c r="N132" s="27"/>
      <c r="O132" s="27"/>
      <c r="P132" s="27"/>
      <c r="Q132" s="27"/>
      <c r="R132" s="27"/>
      <c r="S132" s="27"/>
      <c r="T132" s="216"/>
    </row>
    <row r="133" spans="1:20" s="28" customFormat="1" ht="41" customHeight="1">
      <c r="A133" s="94"/>
      <c r="C133" s="69"/>
      <c r="D133" s="27"/>
      <c r="E133" s="27"/>
      <c r="F133" s="186"/>
      <c r="G133" s="27"/>
      <c r="H133" s="27"/>
      <c r="I133" s="27"/>
      <c r="J133" s="132"/>
      <c r="K133" s="27"/>
      <c r="L133" s="175"/>
      <c r="M133" s="175"/>
      <c r="N133" s="27"/>
      <c r="O133" s="27"/>
      <c r="P133" s="27"/>
      <c r="Q133" s="27"/>
      <c r="T133" s="216"/>
    </row>
    <row r="134" spans="1:20" ht="14" customHeight="1">
      <c r="A134" s="59" t="s">
        <v>34</v>
      </c>
      <c r="B134" s="59"/>
      <c r="D134" s="1"/>
      <c r="E134" s="1"/>
      <c r="G134" s="1"/>
      <c r="H134" s="3"/>
      <c r="I134" s="3"/>
      <c r="J134" s="133"/>
      <c r="K134" s="41" t="s">
        <v>37</v>
      </c>
      <c r="L134" s="176"/>
      <c r="M134" s="176"/>
      <c r="N134" s="1"/>
      <c r="O134" s="1"/>
      <c r="P134" s="41" t="s">
        <v>37</v>
      </c>
      <c r="Q134" s="1"/>
      <c r="R134" s="27"/>
      <c r="S134" s="41" t="s">
        <v>37</v>
      </c>
      <c r="T134" s="217"/>
    </row>
    <row r="135" spans="1:20" ht="14" customHeight="1">
      <c r="A135" s="59" t="s">
        <v>35</v>
      </c>
      <c r="B135" s="59"/>
      <c r="K135" s="41" t="s">
        <v>38</v>
      </c>
      <c r="P135" s="41" t="s">
        <v>38</v>
      </c>
      <c r="R135" s="1"/>
      <c r="S135" s="41" t="s">
        <v>38</v>
      </c>
    </row>
    <row r="136" spans="1:20" ht="14" customHeight="1">
      <c r="A136" s="59" t="s">
        <v>36</v>
      </c>
      <c r="B136" s="59"/>
      <c r="K136" s="41" t="s">
        <v>39</v>
      </c>
      <c r="P136" s="41" t="s">
        <v>39</v>
      </c>
      <c r="S136" s="41" t="s">
        <v>39</v>
      </c>
    </row>
    <row r="137" spans="1:20">
      <c r="A137" s="94"/>
    </row>
  </sheetData>
  <phoneticPr fontId="10" type="noConversion"/>
  <dataValidations count="1">
    <dataValidation type="list" allowBlank="1" showInputMessage="1" showErrorMessage="1" sqref="G6:G7 D8" xr:uid="{00000000-0002-0000-0000-000000000000}">
      <formula1>"DÉTAILLANT,PUBLIC,GROUPE"</formula1>
    </dataValidation>
  </dataValidations>
  <hyperlinks>
    <hyperlink ref="D12" r:id="rId1" xr:uid="{DE6AB767-8E77-434E-BAB4-E4E187D27B1D}"/>
    <hyperlink ref="F12" r:id="rId2" xr:uid="{4A521CFD-5F69-3842-B0A6-739E151DD385}"/>
    <hyperlink ref="F40" r:id="rId3" xr:uid="{7F6BAAF4-E240-2448-845E-672BC8050492}"/>
    <hyperlink ref="F11" r:id="rId4" xr:uid="{CF203CC1-6A47-7444-A324-3884C21DA8DF}"/>
    <hyperlink ref="F13" r:id="rId5" xr:uid="{47CF4968-7515-F340-AD91-066094A5A999}"/>
    <hyperlink ref="F14" r:id="rId6" xr:uid="{A97641C2-5BB4-7341-A48D-C76D3C8785B3}"/>
    <hyperlink ref="F15" r:id="rId7" xr:uid="{EEA407E1-6D0F-0E4F-9A67-3A37BD09C2E6}"/>
    <hyperlink ref="F16" r:id="rId8" xr:uid="{FEBAE461-4B93-ED45-940D-3789076307E9}"/>
    <hyperlink ref="F18" r:id="rId9" xr:uid="{0C518F1D-3A30-E046-9E77-5A3D9925B615}"/>
    <hyperlink ref="F19" r:id="rId10" xr:uid="{CFC55EFD-6009-2245-BFC2-0BB402782CFB}"/>
    <hyperlink ref="F103" r:id="rId11" xr:uid="{FC77A9B2-40BE-D14C-ABD2-FD7151DD1AB0}"/>
    <hyperlink ref="F106" r:id="rId12" xr:uid="{50B4DE32-0CCA-254A-A4EB-E77609A296ED}"/>
    <hyperlink ref="F108" r:id="rId13" xr:uid="{69967FF6-1B4C-1C47-888A-0A41459B0A13}"/>
    <hyperlink ref="F109" r:id="rId14" xr:uid="{BE6E8076-8214-8E4A-9B5A-16E1A71B6C91}"/>
    <hyperlink ref="F97" r:id="rId15" xr:uid="{34021E34-CA7C-454E-BE58-41FE88DA8D2E}"/>
    <hyperlink ref="F93" r:id="rId16" display="Des fruits d'exception pour une confiture chaleureuse" xr:uid="{E0419A8F-8CD9-134D-A454-A86FBF34BE49}"/>
    <hyperlink ref="F92" r:id="rId17" display="Des fruits d'exception pour une confiture puissante" xr:uid="{4A2D9D4F-FB11-0B46-8D85-E5E49A1BF218}"/>
    <hyperlink ref="F91" r:id="rId18" display="Des fruits d'exception pour une confiture savoureuse" xr:uid="{A150797E-553D-BA4F-8D57-34672399F65B}"/>
    <hyperlink ref="F84" r:id="rId19" xr:uid="{69279A3A-4033-1946-9381-CE17B86D963E}"/>
    <hyperlink ref="F83" r:id="rId20" xr:uid="{075064CF-CC65-3744-A7F0-FCB863C51E6F}"/>
    <hyperlink ref="F82" r:id="rId21" xr:uid="{0CD2AD9D-CD33-2248-AA3F-C89B0C989254}"/>
    <hyperlink ref="F80" r:id="rId22" xr:uid="{070DDB3F-F49F-5448-8BE2-CBFA86DAF1EA}"/>
    <hyperlink ref="F76" r:id="rId23" xr:uid="{1128E090-B560-8944-9AE4-0EC35E48C514}"/>
    <hyperlink ref="F75" r:id="rId24" xr:uid="{30ADF8C8-A985-7540-B8F0-866F69839582}"/>
    <hyperlink ref="F74" r:id="rId25" xr:uid="{D685E478-2138-7846-93F6-E4EFC197B684}"/>
    <hyperlink ref="F71" r:id="rId26" display="Des fruits d'exception pour une confiture intense" xr:uid="{F401B788-7248-0440-B6B0-7539CDC7BA2B}"/>
    <hyperlink ref="F68" r:id="rId27" xr:uid="{A3A801C6-9DF8-BF43-A9E9-4E3F6F07F2DE}"/>
    <hyperlink ref="F56" r:id="rId28" xr:uid="{472628EA-8DB5-4B43-B478-39AB07E4F58B}"/>
    <hyperlink ref="F58" r:id="rId29" xr:uid="{82FAA795-49BB-7849-BEC3-EC62C59E85CC}"/>
    <hyperlink ref="F60" r:id="rId30" xr:uid="{B7FA0DA1-CF8A-AB44-969E-E325114EF7AD}"/>
    <hyperlink ref="F62" r:id="rId31" xr:uid="{4B76D24F-7628-C247-9A7E-E118D87DE914}"/>
    <hyperlink ref="F63" r:id="rId32" display="Au goûter de tous les jours ou pour des occasions plus prestigieuses," xr:uid="{64095591-8DA9-0B4E-BE44-10EBF7A2A3D6}"/>
    <hyperlink ref="F61" r:id="rId33" xr:uid="{F41434A7-9B1A-2740-9F89-0E69CD4BD28E}"/>
    <hyperlink ref="F24" r:id="rId34" xr:uid="{999BF095-8086-2940-A185-3264E6F89FA0}"/>
    <hyperlink ref="F26" r:id="rId35" xr:uid="{9A2A44E4-06BE-AF40-9DF7-00C38F61FEBD}"/>
    <hyperlink ref="F27" r:id="rId36" xr:uid="{9AF80DE8-4369-B944-AA36-8B0C2A6CF2E0}"/>
    <hyperlink ref="F29" r:id="rId37" display="Une expérience gustative inédite, entre douceur et contraste." xr:uid="{35209D5B-968F-2541-9792-869E4AD629DA}"/>
    <hyperlink ref="F53" r:id="rId38" xr:uid="{13793E63-C9CF-784B-B7A8-AE5C86F9ACCD}"/>
    <hyperlink ref="F44" r:id="rId39" xr:uid="{887676CD-B7CA-B04D-99BC-058CAF1FC0CC}"/>
    <hyperlink ref="F45" r:id="rId40" xr:uid="{D728DA04-67F5-CE45-B608-0BB73261850C}"/>
    <hyperlink ref="F46" r:id="rId41" xr:uid="{CA17E0B2-092C-6F46-A655-1E8BB70C5660}"/>
    <hyperlink ref="F47" r:id="rId42" xr:uid="{3D6FB110-EA9E-E348-89F0-96F7F9B24AB4}"/>
    <hyperlink ref="F48" r:id="rId43" xr:uid="{C00BFE85-F699-4747-87F3-940942149F77}"/>
    <hyperlink ref="F49" r:id="rId44" xr:uid="{9B2B0583-BD5C-2E43-AF91-9AFE8939AD13}"/>
    <hyperlink ref="F50" r:id="rId45" xr:uid="{2C7BF4F9-EB60-FA46-899C-B190642338DB}"/>
    <hyperlink ref="F51" r:id="rId46" xr:uid="{67BCF800-F366-8A4D-8CCB-5965912BEE14}"/>
    <hyperlink ref="F52" r:id="rId47" xr:uid="{339C6D25-3879-C843-929D-04E602C992CD}"/>
    <hyperlink ref="F31" r:id="rId48" xr:uid="{3A7CEDA1-4A3C-4245-9E55-A95E21A73782}"/>
    <hyperlink ref="F32" r:id="rId49" xr:uid="{C0A0FF59-51C6-CD4D-A920-0FB52234571F}"/>
    <hyperlink ref="F34" r:id="rId50" xr:uid="{97C58157-8064-BD40-BD77-13607BDE6EFB}"/>
    <hyperlink ref="F35" r:id="rId51" xr:uid="{38D07975-0BBE-A348-AD63-9F91DA71A5A8}"/>
    <hyperlink ref="F37" r:id="rId52" xr:uid="{B96F3BD0-FAA3-064B-BBE3-7EB6808D7491}"/>
    <hyperlink ref="F38" r:id="rId53" xr:uid="{E12D6BDA-747D-C842-B3A2-3E4A2BC4CAAF}"/>
    <hyperlink ref="F39" r:id="rId54" xr:uid="{5D24F48E-DB91-7640-9F55-AD6499F1390A}"/>
    <hyperlink ref="F72" r:id="rId55" xr:uid="{0DD12006-7DF7-EE48-8CB0-FF94968EB6FC}"/>
    <hyperlink ref="F69" r:id="rId56" xr:uid="{16E49AA9-BD5B-1D4C-95AA-5D4A4373D425}"/>
    <hyperlink ref="F77" r:id="rId57" xr:uid="{2F545FD8-2235-0C4A-A4CB-7AAFD1C12D7A}"/>
    <hyperlink ref="F79" r:id="rId58" xr:uid="{64FEB938-6338-A84F-9397-6BD2561A842F}"/>
    <hyperlink ref="F90" r:id="rId59" xr:uid="{1262116E-14E5-4A4B-9C51-480235736F23}"/>
    <hyperlink ref="F17" r:id="rId60" xr:uid="{443D0AF7-B6BB-2342-9F21-C97FFF20D195}"/>
    <hyperlink ref="F78" r:id="rId61" display="La classique subtilement revisitée, vous m'en direz des nouvelles." xr:uid="{3493DA21-2DF8-EF45-9739-A6BEFEC38FC0}"/>
    <hyperlink ref="F70" r:id="rId62" display="Acidulée et si délicatemnt parfumée…" xr:uid="{208EC958-01FA-334C-8EF8-D25441782FBD}"/>
    <hyperlink ref="F107" r:id="rId63" xr:uid="{B8AD4AAB-340A-3142-9268-714D6B6125C5}"/>
    <hyperlink ref="F86" r:id="rId64" xr:uid="{863DD1A9-34BC-D24C-9C8C-068236F91DE0}"/>
    <hyperlink ref="F99" r:id="rId65" xr:uid="{9A352ECF-C808-AA4C-BB37-3C741EF561FC}"/>
    <hyperlink ref="F59" r:id="rId66" xr:uid="{A1966990-70D8-4947-9E5C-E1D319232314}"/>
    <hyperlink ref="F81" r:id="rId67" display="Universelle !" xr:uid="{5DE96D49-7A4E-E044-9B73-241F55789934}"/>
    <hyperlink ref="F104" r:id="rId68" xr:uid="{AA3224B3-12B9-0E4E-841E-D3187A734A9C}"/>
    <hyperlink ref="F105" r:id="rId69" xr:uid="{854FCF86-07AD-EE4D-85AC-31DB06D91E94}"/>
    <hyperlink ref="F22" r:id="rId70" xr:uid="{7F524DBA-6432-3E44-B04B-0C0EDD77018F}"/>
    <hyperlink ref="F87" r:id="rId71" display="Un concentré de bienfait sur votre tartine" xr:uid="{6E0DA694-48BD-9649-BEBB-B2BA0BC790EB}"/>
    <hyperlink ref="F88" r:id="rId72" xr:uid="{806500C5-401C-E647-99CD-6FA5A656D334}"/>
    <hyperlink ref="F89" r:id="rId73" xr:uid="{83425BC3-1678-1A47-B9E2-64C91BEDBD68}"/>
    <hyperlink ref="F98" r:id="rId74" display="L'intensité de la quetsche, le craquant de la noix" xr:uid="{F1980DF9-5672-2644-8FAE-4370BB690626}"/>
    <hyperlink ref="F96" r:id="rId75" display="Une texture velouté subtilement rafraîchie par la verveine" xr:uid="{A84FCB36-86B4-404D-A445-157E35D6C3FD}"/>
    <hyperlink ref="F23" r:id="rId76" xr:uid="{91C39495-D61D-EF40-A664-78BCFE861290}"/>
    <hyperlink ref="F43" r:id="rId77" xr:uid="{B7328763-B035-894E-B386-2BDB5193717A}"/>
    <hyperlink ref="F33" r:id="rId78" xr:uid="{AAF9582D-AD6A-0745-A77B-1F71C3E8C34E}"/>
    <hyperlink ref="D36" r:id="rId79" xr:uid="{03C4F3CC-FA0F-5247-AD53-F6D52DCB18E5}"/>
    <hyperlink ref="D37" r:id="rId80" xr:uid="{F008BDA3-3960-0C4F-B246-925FA2811893}"/>
    <hyperlink ref="D39" r:id="rId81" xr:uid="{62E0039C-9909-2A4F-8128-511F75B941D3}"/>
    <hyperlink ref="D40" r:id="rId82" xr:uid="{46BE52B3-D0B1-6F4D-BD63-B33C012A3097}"/>
    <hyperlink ref="D31" r:id="rId83" xr:uid="{E55C364A-3BFF-C043-BAD8-C6A0A36BACE7}"/>
    <hyperlink ref="D32" r:id="rId84" xr:uid="{B2AF4590-6794-5A46-A67F-4225093A73C8}"/>
    <hyperlink ref="D33" r:id="rId85" xr:uid="{49FF8FDA-D7DD-AB44-9D44-322BA50ED47A}"/>
    <hyperlink ref="D34" r:id="rId86" xr:uid="{BBD4680E-09A6-504F-B1FE-0EBB1DA7BD5B}"/>
    <hyperlink ref="D35" r:id="rId87" xr:uid="{8C207065-5748-0349-ABE2-4FB7ED304271}"/>
    <hyperlink ref="D103" r:id="rId88" xr:uid="{EBB0F3E2-5A04-654C-A0EC-D7C646770AE1}"/>
    <hyperlink ref="D104" r:id="rId89" xr:uid="{8516FE6D-2033-7E49-BF4C-EADA80DCCEB1}"/>
    <hyperlink ref="D105" r:id="rId90" xr:uid="{57CA58B0-0DCE-864A-B5AB-0A172DF84481}"/>
    <hyperlink ref="D106" r:id="rId91" xr:uid="{913BC4E8-E0B9-3145-97EE-2646D2872FA6}"/>
    <hyperlink ref="D107" r:id="rId92" xr:uid="{62B02317-9F96-AF44-844E-57A349022788}"/>
    <hyperlink ref="D108" r:id="rId93" xr:uid="{4C9BB57E-9222-6242-97BB-2E4E5107FC46}"/>
    <hyperlink ref="D109" r:id="rId94" xr:uid="{B6BBBDF1-1B33-FE44-92B2-E015757356C4}"/>
    <hyperlink ref="D11" r:id="rId95" xr:uid="{0992F982-EA95-DA44-9E7F-781853716FC6}"/>
    <hyperlink ref="D13" r:id="rId96" xr:uid="{573E2F1E-EC28-F34F-AC0A-A8B352900B6F}"/>
    <hyperlink ref="D14" r:id="rId97" xr:uid="{643BB982-4316-5E4F-BEF9-D2C5E2499CCC}"/>
    <hyperlink ref="D15" r:id="rId98" xr:uid="{FE27462D-9EF3-794B-909A-53766171ABA9}"/>
    <hyperlink ref="D16" r:id="rId99" xr:uid="{4F0CDDAF-53EB-2249-BD17-E254390E87E9}"/>
    <hyperlink ref="D17" r:id="rId100" xr:uid="{7D17A74B-8289-D744-84DC-1A849011DBFF}"/>
    <hyperlink ref="D18" r:id="rId101" xr:uid="{3F4349EC-A1A3-6249-BF54-5AE84CAA6DBD}"/>
    <hyperlink ref="D19" r:id="rId102" xr:uid="{D98FED0D-994B-1444-83DE-DC3F0096D7C9}"/>
    <hyperlink ref="D22" r:id="rId103" xr:uid="{367E7AE9-5AD0-EB43-B573-E94292AF82A0}"/>
    <hyperlink ref="D23" r:id="rId104" xr:uid="{A87A4D99-F6E9-4541-9169-310E549F80F0}"/>
    <hyperlink ref="D24" r:id="rId105" xr:uid="{C78A82F6-5E98-4345-B1D8-2EB8F7AD0E5F}"/>
    <hyperlink ref="D26" r:id="rId106" xr:uid="{709D20EF-B87C-6E45-943E-286A96E9E1A1}"/>
    <hyperlink ref="D29" r:id="rId107" xr:uid="{B25A4613-8754-3D46-8168-04BAFA1DA364}"/>
    <hyperlink ref="F42" r:id="rId108" xr:uid="{00C73782-E1EA-C342-BE0C-DD352F8528EC}"/>
    <hyperlink ref="D42" r:id="rId109" xr:uid="{D4621E1C-9A44-5A4B-9EA7-0B89D0DAD712}"/>
    <hyperlink ref="D43" r:id="rId110" xr:uid="{47AF2A85-0436-904A-837D-456A79E7F349}"/>
    <hyperlink ref="D44" r:id="rId111" xr:uid="{3C8410A5-1A75-EF48-9465-2FC14CF30270}"/>
    <hyperlink ref="D45" r:id="rId112" xr:uid="{3BC67EAA-042F-F54C-B988-A040736F6E29}"/>
    <hyperlink ref="D46" r:id="rId113" xr:uid="{0CD8C3E3-F55C-C644-95EA-EE1168325268}"/>
    <hyperlink ref="D47" r:id="rId114" xr:uid="{B4182C2B-7BBF-9143-B0CA-51B07668B501}"/>
    <hyperlink ref="D48" r:id="rId115" xr:uid="{349A6839-21E6-DC46-AE57-ADBA54361E69}"/>
    <hyperlink ref="D49" r:id="rId116" xr:uid="{85CF696A-AC8C-0C47-BBEE-DD6EF4AD93BF}"/>
    <hyperlink ref="D50" r:id="rId117" xr:uid="{39253F27-A919-B842-A0BA-0B072F1A5B8A}"/>
    <hyperlink ref="D51" r:id="rId118" xr:uid="{0F7405DC-4C8A-B24F-9D0F-7FBDF1050E96}"/>
    <hyperlink ref="D52" r:id="rId119" xr:uid="{A99DB43F-24E7-9B41-BA77-79D4EB93594A}"/>
    <hyperlink ref="D53" r:id="rId120" xr:uid="{5ABDC80A-ED68-D041-981E-BD44844797F9}"/>
    <hyperlink ref="D69" r:id="rId121" xr:uid="{67ECF6F9-E37C-BF41-8AE9-CCB892F5A35A}"/>
    <hyperlink ref="D56" r:id="rId122" xr:uid="{D7C363AA-BE06-8342-A4D5-5F90205F0919}"/>
    <hyperlink ref="D57" r:id="rId123" xr:uid="{8DBC30F8-57A0-9A4D-B18B-6F8E03A84249}"/>
    <hyperlink ref="D58" r:id="rId124" xr:uid="{5236C74D-2018-2A40-93EB-259B51983320}"/>
    <hyperlink ref="D59" r:id="rId125" xr:uid="{2D01A671-BF1B-5441-BCCD-23BD4EDD5F03}"/>
    <hyperlink ref="D60" r:id="rId126" xr:uid="{D8AA831F-0E89-D542-87CC-89A6F03BB04A}"/>
    <hyperlink ref="D61" r:id="rId127" xr:uid="{D46A05B3-6148-A049-BD46-CD085D8A84C4}"/>
    <hyperlink ref="D62" r:id="rId128" xr:uid="{274C8D8B-B786-CC43-8DD2-195548151BC2}"/>
    <hyperlink ref="D63" r:id="rId129" xr:uid="{BAB07864-B3BB-5A4F-BA46-C471649A0032}"/>
    <hyperlink ref="D70" r:id="rId130" xr:uid="{1C0EB3EB-A849-6F43-8E6A-44D7139D74FC}"/>
    <hyperlink ref="D71" r:id="rId131" xr:uid="{7EB72A3A-3F10-234D-8295-F48DD483AC29}"/>
    <hyperlink ref="D72" r:id="rId132" xr:uid="{7A02758F-9E40-5C41-B9A0-37CD7E3AE5F3}"/>
    <hyperlink ref="D73" r:id="rId133" xr:uid="{52031632-56A4-D14C-BB1A-CD6C20BDE1A1}"/>
    <hyperlink ref="D74" r:id="rId134" xr:uid="{F1EA0414-28D8-594E-8729-0D0961A797E6}"/>
    <hyperlink ref="D75" r:id="rId135" xr:uid="{C681CE28-1655-3541-8CEF-BB6F8AE8BD88}"/>
    <hyperlink ref="D76" r:id="rId136" xr:uid="{BDD463B4-30FC-E441-A095-AF2103872DA2}"/>
    <hyperlink ref="D77" r:id="rId137" xr:uid="{BA9F6C38-2918-444C-9596-BC1DC4A72625}"/>
    <hyperlink ref="D78" r:id="rId138" xr:uid="{E0141FBB-BB13-A04D-AFEE-BFE988176AFF}"/>
    <hyperlink ref="D79" r:id="rId139" xr:uid="{2DE6527D-95AB-364C-83F5-4443F75C0E6E}"/>
    <hyperlink ref="D80" r:id="rId140" xr:uid="{2E411050-A59F-0644-ADAB-84AACC5FD7E2}"/>
    <hyperlink ref="D81" r:id="rId141" xr:uid="{0C2C0931-6F33-064F-AF3C-A11794297773}"/>
    <hyperlink ref="D82" r:id="rId142" xr:uid="{A162069F-6507-F449-A451-B673183FF229}"/>
    <hyperlink ref="D83" r:id="rId143" xr:uid="{C874088F-48AA-834B-8500-DA1C055C7B73}"/>
    <hyperlink ref="D84" r:id="rId144" xr:uid="{F9992730-F459-574E-AD72-60145E1A3EED}"/>
    <hyperlink ref="D86" r:id="rId145" xr:uid="{908CDF95-455E-5B4B-8F7C-F292E5432ACA}"/>
    <hyperlink ref="D87" r:id="rId146" xr:uid="{2F47CB08-AE34-B34B-A3AE-573C9FB67B97}"/>
    <hyperlink ref="D88" r:id="rId147" xr:uid="{3D5DDDB5-CD77-CF42-971C-70D6BCF7A914}"/>
    <hyperlink ref="D89" r:id="rId148" xr:uid="{DD91BE79-0556-9F4C-B1F6-11D1FFD192AA}"/>
    <hyperlink ref="D90" r:id="rId149" xr:uid="{7932F5D1-4486-4541-B593-726CDDFFB9DF}"/>
    <hyperlink ref="D91" r:id="rId150" xr:uid="{8CEF1B1B-649E-9543-B7E9-39050AF4EEF5}"/>
    <hyperlink ref="D92" r:id="rId151" xr:uid="{A791C71F-D8D9-084D-98D4-195D0854EBD1}"/>
    <hyperlink ref="D93" r:id="rId152" xr:uid="{C00CDE71-C511-E149-ACD0-6F19C3E8EB45}"/>
    <hyperlink ref="D96" r:id="rId153" xr:uid="{6C896A69-575D-2A43-BE27-85ABC11DFD09}"/>
    <hyperlink ref="D97" r:id="rId154" xr:uid="{95B22271-084A-9B4F-9F34-869AFDC88CCE}"/>
    <hyperlink ref="D98" r:id="rId155" xr:uid="{2DAD4835-04C2-E442-A015-2E34ECC674BA}"/>
    <hyperlink ref="D99" r:id="rId156" xr:uid="{E0400F2E-050A-214A-848C-0B30AA8C69EE}"/>
    <hyperlink ref="F28" r:id="rId157" xr:uid="{816212E0-EB1C-4646-B491-B45C3A4A6218}"/>
    <hyperlink ref="D28" r:id="rId158" xr:uid="{707761CB-121B-9348-AE6F-80AF9FA66401}"/>
    <hyperlink ref="D21" r:id="rId159" display="Crème d'Asperge" xr:uid="{8B50583A-532F-144B-B124-554730DB5843}"/>
    <hyperlink ref="F21" r:id="rId160" xr:uid="{3C033722-8D4D-424E-81DC-7930CEB0452A}"/>
    <hyperlink ref="D27" r:id="rId161" xr:uid="{8ED0EAAE-48E7-9943-9442-7D64305C504C}"/>
    <hyperlink ref="D38" r:id="rId162" xr:uid="{22A13FB2-3839-3E43-A54D-AFE16FFFE9DF}"/>
  </hyperlinks>
  <printOptions horizontalCentered="1" verticalCentered="1"/>
  <pageMargins left="0.35433070866141736" right="0.35433070866141736" top="0.78740157480314965" bottom="0.78740157480314965" header="0.39370078740157483" footer="0.39370078740157483"/>
  <pageSetup paperSize="9" scale="75" fitToHeight="2" orientation="portrait" horizontalDpi="4294967292" verticalDpi="4294967292"/>
  <rowBreaks count="1" manualBreakCount="1">
    <brk id="66" max="16383" man="1"/>
  </rowBreaks>
  <drawing r:id="rId163"/>
  <extLst>
    <ext xmlns:mx="http://schemas.microsoft.com/office/mac/excel/2008/main" uri="{64002731-A6B0-56B0-2670-7721B7C09600}">
      <mx:PLV Mode="0" OnePage="0" WScale="8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 Divoux</dc:creator>
  <cp:lastModifiedBy>Agnes</cp:lastModifiedBy>
  <cp:lastPrinted>2024-06-18T16:07:01Z</cp:lastPrinted>
  <dcterms:created xsi:type="dcterms:W3CDTF">2021-09-19T15:02:30Z</dcterms:created>
  <dcterms:modified xsi:type="dcterms:W3CDTF">2025-02-09T18:44:29Z</dcterms:modified>
</cp:coreProperties>
</file>